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S:\Law Enforcement\LEMA Fund\"/>
    </mc:Choice>
  </mc:AlternateContent>
  <xr:revisionPtr revIDLastSave="0" documentId="13_ncr:1_{83EB9ED1-C93D-4836-A70F-91CDE0B14B06}" xr6:coauthVersionLast="47" xr6:coauthVersionMax="47" xr10:uidLastSave="{00000000-0000-0000-0000-000000000000}"/>
  <bookViews>
    <workbookView xWindow="-120" yWindow="-120" windowWidth="29040" windowHeight="15840" tabRatio="866" firstSheet="1" activeTab="3" xr2:uid="{00000000-000D-0000-FFFF-FFFF00000000}"/>
  </bookViews>
  <sheets>
    <sheet name="SOP" sheetId="222" r:id="rId1"/>
    <sheet name="FILL OUT FIRST - TOC" sheetId="2" r:id="rId2"/>
    <sheet name="LEMA Eligibilty" sheetId="221" r:id="rId3"/>
    <sheet name="COST SUMMARY ROLL-UP" sheetId="17" r:id="rId4"/>
    <sheet name="FRINGE BENEFITS" sheetId="206" r:id="rId5"/>
    <sheet name="LABOR" sheetId="1" r:id="rId6"/>
    <sheet name="LEMA EQUIPMENT" sheetId="25" r:id="rId7"/>
    <sheet name="RA EQUIPMENT" sheetId="223" r:id="rId8"/>
    <sheet name="FEMA EQUIPMENT RATES" sheetId="220" r:id="rId9"/>
    <sheet name="LEMA MATERIALS" sheetId="215" r:id="rId10"/>
    <sheet name="RA MATERIALS" sheetId="225" r:id="rId11"/>
    <sheet name="LEMA RENTAL EQUIPMENT" sheetId="216" r:id="rId12"/>
    <sheet name="RA RENTAL EQUIPMENT" sheetId="227" r:id="rId13"/>
    <sheet name="LEMA CONTRACTS" sheetId="214" r:id="rId14"/>
    <sheet name="RA CONTRCTS" sheetId="228" r:id="rId15"/>
    <sheet name="LEMA INVOICE" sheetId="217" r:id="rId16"/>
    <sheet name="RA INVOICE" sheetId="224" r:id="rId17"/>
    <sheet name="List Selections" sheetId="218" state="hidden" r:id="rId18"/>
  </sheets>
  <externalReferences>
    <externalReference r:id="rId19"/>
  </externalReferences>
  <definedNames>
    <definedName name="_xlnm._FilterDatabase" localSheetId="8" hidden="1">'FEMA EQUIPMENT RATES'!$B$3:$I$464</definedName>
    <definedName name="_xlnm._FilterDatabase" localSheetId="6" hidden="1">'LEMA EQUIPMENT'!#REF!</definedName>
    <definedName name="_xlnm._FilterDatabase" localSheetId="7" hidden="1">'RA EQUIPMENT'!#REF!</definedName>
    <definedName name="California" localSheetId="8">#REF!</definedName>
    <definedName name="California">#REF!</definedName>
    <definedName name="Cat">#REF!</definedName>
    <definedName name="Category" localSheetId="8">#REF!</definedName>
    <definedName name="Category">#REF!</definedName>
    <definedName name="ColumnTitle1" localSheetId="14">Data[[#Headers],[DESCRIPTION]]</definedName>
    <definedName name="ColumnTitle1" localSheetId="7">Data[[#Headers],[DESCRIPTION]]</definedName>
    <definedName name="ColumnTitle1" localSheetId="16">Data3[[#Headers],[DESCRIPTION]]</definedName>
    <definedName name="ColumnTitle1" localSheetId="10">Data[[#Headers],[DESCRIPTION]]</definedName>
    <definedName name="ColumnTitle1" localSheetId="12">Data[[#Headers],[DESCRIPTION]]</definedName>
    <definedName name="ColumnTitle1">Data[[#Headers],[DESCRIPTION]]</definedName>
    <definedName name="ColumnTitleRegion1..B12.1" localSheetId="16">'RA INVOICE'!$B$8</definedName>
    <definedName name="ColumnTitleRegion1..B12.1">'LEMA INVOICE'!$B$8</definedName>
    <definedName name="ColumnTitleRegion2..E12.1" localSheetId="16">'RA INVOICE'!$D$8</definedName>
    <definedName name="ColumnTitleRegion2..E12.1">'LEMA INVOICE'!$D$8</definedName>
    <definedName name="ColumnTitleRegion3..D14" localSheetId="16">'RA INVOICE'!$B$14</definedName>
    <definedName name="ColumnTitleRegion3..D14">'LEMA INVOICE'!$B$14</definedName>
    <definedName name="Company_Name" localSheetId="16">'RA INVOICE'!$B$2</definedName>
    <definedName name="Company_Name">'LEMA INVOICE'!$B$2</definedName>
    <definedName name="Connecticut" localSheetId="8">#REF!</definedName>
    <definedName name="Connecticut">#REF!</definedName>
    <definedName name="CostShare" localSheetId="8">#REF!</definedName>
    <definedName name="CostShare">#REF!</definedName>
    <definedName name="_xlnm.Database" localSheetId="8">#REF!</definedName>
    <definedName name="_xlnm.Database">#REF!</definedName>
    <definedName name="Disaster_Type" localSheetId="8">#REF!</definedName>
    <definedName name="Disaster_Type">#REF!</definedName>
    <definedName name="EquipInventory" localSheetId="6">OFFSET(#REF!,0,0,COUNTA(#REF!),1)</definedName>
    <definedName name="EquipInventory" localSheetId="7">OFFSET(#REF!,0,0,COUNTA(#REF!),1)</definedName>
    <definedName name="Equipment" localSheetId="8">#REF!</definedName>
    <definedName name="Equipment">#REF!</definedName>
    <definedName name="FEMACC" localSheetId="8">'FEMA EQUIPMENT RATES'!$B$4:$B$366</definedName>
    <definedName name="FEMACC">#REF!</definedName>
    <definedName name="FEMACCD" localSheetId="8">'FEMA EQUIPMENT RATES'!#REF!</definedName>
    <definedName name="FEMACCD">#REF!</definedName>
    <definedName name="FEMACCR" localSheetId="8">'FEMA EQUIPMENT RATES'!$E$4:$E$366</definedName>
    <definedName name="FEMACCR">#REF!</definedName>
    <definedName name="FEMACCU" localSheetId="8">'FEMA EQUIPMENT RATES'!$D$4:$D$366</definedName>
    <definedName name="FEMACCU">#REF!</definedName>
    <definedName name="femacode" localSheetId="8">'FEMA EQUIPMENT RATES'!#REF!</definedName>
    <definedName name="femacode">#REF!</definedName>
    <definedName name="FEMAEC" localSheetId="8">'FEMA EQUIPMENT RATES'!$G$37:$G$359</definedName>
    <definedName name="FEMAEC">#REF!</definedName>
    <definedName name="FEMAECODE" localSheetId="8">'FEMA EQUIPMENT RATES'!$B$37:$B$360</definedName>
    <definedName name="FEMAECODE">#REF!</definedName>
    <definedName name="FEMAEHP" localSheetId="8">'FEMA EQUIPMENT RATES'!$G$37:$G$359</definedName>
    <definedName name="FEMAEHP">#REF!</definedName>
    <definedName name="FEMAEN" localSheetId="8">'FEMA EQUIPMENT RATES'!$F$37:$F$359</definedName>
    <definedName name="FEMAEN">#REF!</definedName>
    <definedName name="FEMAER" localSheetId="8">'FEMA EQUIPMENT RATES'!$E$37:$E$359</definedName>
    <definedName name="FEMAER">#REF!</definedName>
    <definedName name="FEMAES" localSheetId="8">'FEMA EQUIPMENT RATES'!$E$37:$E$359</definedName>
    <definedName name="FEMAES">#REF!</definedName>
    <definedName name="OPERATOR" localSheetId="8">OFFSET(#REF!,0,0,COUNTA(#REF!),1)</definedName>
    <definedName name="OPERATOR">OFFSET(#REF!,0,0,COUNTA(#REF!),1)</definedName>
    <definedName name="OTTYPE" localSheetId="8">'[1]PAYROLL DATA'!#REF!</definedName>
    <definedName name="OTTYPE">'[1]PAYROLL DATA'!#REF!</definedName>
    <definedName name="PAYROLLDATA" localSheetId="8">OFFSET(#REF!,0,0,COUNTA(#REF!),1)</definedName>
    <definedName name="PAYROLLDATA">OFFSET(#REF!,0,0,COUNTA(#REF!),1)</definedName>
    <definedName name="_xlnm.Print_Area" localSheetId="3">'COST SUMMARY ROLL-UP'!$B$2:$K$36</definedName>
    <definedName name="_xlnm.Print_Area" localSheetId="8">'FEMA EQUIPMENT RATES'!$A$1:$I$470</definedName>
    <definedName name="_xlnm.Print_Area" localSheetId="1">'FILL OUT FIRST - TOC'!$B$3:$F$29</definedName>
    <definedName name="_xlnm.Print_Area" localSheetId="4">'FRINGE BENEFITS'!$A$1:$M$64</definedName>
    <definedName name="_xlnm.Print_Area" localSheetId="5">LABOR!$B$2:$AE$41</definedName>
    <definedName name="_xlnm.Print_Area" localSheetId="13">'LEMA CONTRACTS'!$A$1:$K$28</definedName>
    <definedName name="_xlnm.Print_Area" localSheetId="6">'LEMA EQUIPMENT'!$B$3:$AE$30</definedName>
    <definedName name="_xlnm.Print_Area" localSheetId="9">'LEMA MATERIALS'!$A$1:$K$29</definedName>
    <definedName name="_xlnm.Print_Area" localSheetId="11">'LEMA RENTAL EQUIPMENT'!$A$1:$L$46</definedName>
    <definedName name="_xlnm.Print_Area" localSheetId="14">'RA CONTRCTS'!$A$1:$K$27</definedName>
    <definedName name="_xlnm.Print_Area" localSheetId="7">'RA EQUIPMENT'!$B$2:$AE$29</definedName>
    <definedName name="_xlnm.Print_Area" localSheetId="10">'RA MATERIALS'!$A$1:$K$28</definedName>
    <definedName name="_xlnm.Print_Area" localSheetId="12">'RA RENTAL EQUIPMENT'!$A$1:$L$45</definedName>
    <definedName name="_xlnm.Print_Titles" localSheetId="8">'FEMA EQUIPMENT RATES'!$1:$3</definedName>
    <definedName name="_xlnm.Print_Titles" localSheetId="5">LABOR!$1:$11</definedName>
    <definedName name="_xlnm.Print_Titles" localSheetId="13">'LEMA CONTRACTS'!$1:$7</definedName>
    <definedName name="_xlnm.Print_Titles" localSheetId="6">'LEMA EQUIPMENT'!$2:$9</definedName>
    <definedName name="_xlnm.Print_Titles" localSheetId="15">'LEMA INVOICE'!$16:$16</definedName>
    <definedName name="_xlnm.Print_Titles" localSheetId="9">'LEMA MATERIALS'!$1:$7</definedName>
    <definedName name="_xlnm.Print_Titles" localSheetId="11">'LEMA RENTAL EQUIPMENT'!$1:$7</definedName>
    <definedName name="_xlnm.Print_Titles" localSheetId="14">'RA CONTRCTS'!$1:$6</definedName>
    <definedName name="_xlnm.Print_Titles" localSheetId="7">'RA EQUIPMENT'!$1:$8</definedName>
    <definedName name="_xlnm.Print_Titles" localSheetId="16">'RA INVOICE'!$16:$16</definedName>
    <definedName name="_xlnm.Print_Titles" localSheetId="10">'RA MATERIALS'!$1:$6</definedName>
    <definedName name="_xlnm.Print_Titles" localSheetId="12">'RA RENTAL EQUIPMENT'!$1:$6</definedName>
    <definedName name="ProjectType" localSheetId="8">#REF!</definedName>
    <definedName name="ProjectType">#REF!</definedName>
    <definedName name="RowTitleRegion1..E5" localSheetId="16">'RA INVOICE'!$D$4</definedName>
    <definedName name="RowTitleRegion1..E5">'LEMA INVOICE'!$D$4</definedName>
    <definedName name="Text11" localSheetId="9">'LEMA MATERIALS'!#REF!</definedName>
    <definedName name="Text11" localSheetId="10">'RA MATERIALS'!#REF!</definedName>
    <definedName name="Yes_No" localSheetId="8">#REF!</definedName>
    <definedName name="Yes_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24" l="1"/>
  <c r="B2" i="224"/>
  <c r="B3" i="217"/>
  <c r="B2" i="217"/>
  <c r="AB23" i="1"/>
  <c r="AB21" i="1"/>
  <c r="AB19" i="1"/>
  <c r="AB17" i="1"/>
  <c r="AB15" i="1"/>
  <c r="AB13" i="1"/>
  <c r="H3" i="228"/>
  <c r="H4" i="214"/>
  <c r="J3" i="227"/>
  <c r="J4" i="216"/>
  <c r="H3" i="225"/>
  <c r="H4" i="215"/>
  <c r="AA4" i="223"/>
  <c r="AA5" i="25"/>
  <c r="T4" i="1"/>
  <c r="J4" i="206"/>
  <c r="I5" i="17"/>
  <c r="AA14" i="1"/>
  <c r="AD18" i="1"/>
  <c r="AD16" i="1"/>
  <c r="D17" i="17"/>
  <c r="D12" i="17"/>
  <c r="D11" i="17"/>
  <c r="D10" i="17"/>
  <c r="D9" i="17"/>
  <c r="J12" i="17"/>
  <c r="J11" i="17"/>
  <c r="J10" i="17"/>
  <c r="J9" i="17"/>
  <c r="G6" i="228"/>
  <c r="D21" i="224" s="1"/>
  <c r="F6" i="228"/>
  <c r="D18" i="17" s="1"/>
  <c r="H4" i="228"/>
  <c r="F4" i="228"/>
  <c r="B4" i="228"/>
  <c r="F6" i="227"/>
  <c r="J17" i="17" s="1"/>
  <c r="J4" i="227"/>
  <c r="G4" i="227"/>
  <c r="B4" i="227"/>
  <c r="E6" i="225"/>
  <c r="J16" i="17" s="1"/>
  <c r="D6" i="225"/>
  <c r="D16" i="17" s="1"/>
  <c r="H4" i="225"/>
  <c r="F4" i="225"/>
  <c r="B4" i="225"/>
  <c r="D21" i="217"/>
  <c r="D20" i="217"/>
  <c r="D19" i="217"/>
  <c r="C19" i="217"/>
  <c r="AA13" i="1"/>
  <c r="B7" i="224"/>
  <c r="B6" i="224"/>
  <c r="B5" i="224"/>
  <c r="B4" i="224"/>
  <c r="B23" i="224"/>
  <c r="AA12" i="1"/>
  <c r="J18" i="17" l="1"/>
  <c r="D20" i="224"/>
  <c r="D19" i="224"/>
  <c r="AD29" i="223" l="1"/>
  <c r="AE29" i="223" s="1"/>
  <c r="AD28" i="223"/>
  <c r="AE28" i="223" s="1"/>
  <c r="AD27" i="223"/>
  <c r="AE27" i="223" s="1"/>
  <c r="AD26" i="223"/>
  <c r="AE26" i="223" s="1"/>
  <c r="AD25" i="223"/>
  <c r="AE25" i="223" s="1"/>
  <c r="AD24" i="223"/>
  <c r="AE24" i="223" s="1"/>
  <c r="AD23" i="223"/>
  <c r="AE23" i="223" s="1"/>
  <c r="AD22" i="223"/>
  <c r="AE22" i="223" s="1"/>
  <c r="AD21" i="223"/>
  <c r="AE21" i="223" s="1"/>
  <c r="AD20" i="223"/>
  <c r="AE20" i="223" s="1"/>
  <c r="AD19" i="223"/>
  <c r="AE19" i="223" s="1"/>
  <c r="AD18" i="223"/>
  <c r="AE18" i="223" s="1"/>
  <c r="AD17" i="223"/>
  <c r="AE17" i="223" s="1"/>
  <c r="AD16" i="223"/>
  <c r="AE16" i="223" s="1"/>
  <c r="AD15" i="223"/>
  <c r="AE15" i="223" s="1"/>
  <c r="AD14" i="223"/>
  <c r="AE14" i="223" s="1"/>
  <c r="AD13" i="223"/>
  <c r="AD12" i="223"/>
  <c r="AE12" i="223" s="1"/>
  <c r="AD11" i="223"/>
  <c r="AE11" i="223" s="1"/>
  <c r="AD10" i="223"/>
  <c r="AE10" i="223" s="1"/>
  <c r="AD9" i="223"/>
  <c r="AE9" i="223" s="1"/>
  <c r="AA5" i="223"/>
  <c r="X5" i="223"/>
  <c r="B5" i="223"/>
  <c r="AD8" i="223" l="1"/>
  <c r="C18" i="224" s="1"/>
  <c r="AE13" i="223"/>
  <c r="AE8" i="223" s="1"/>
  <c r="AC41" i="1"/>
  <c r="AB41" i="1"/>
  <c r="AA41" i="1"/>
  <c r="AC40" i="1"/>
  <c r="AD40" i="1" s="1"/>
  <c r="AA40" i="1"/>
  <c r="AC39" i="1"/>
  <c r="AB39" i="1"/>
  <c r="AA39" i="1"/>
  <c r="AC38" i="1"/>
  <c r="AD38" i="1" s="1"/>
  <c r="AA38" i="1"/>
  <c r="AC37" i="1"/>
  <c r="AB37" i="1"/>
  <c r="AA37" i="1"/>
  <c r="AC36" i="1"/>
  <c r="AD36" i="1" s="1"/>
  <c r="AA36" i="1"/>
  <c r="AC35" i="1"/>
  <c r="AB35" i="1"/>
  <c r="AA35" i="1"/>
  <c r="AC34" i="1"/>
  <c r="AD34" i="1" s="1"/>
  <c r="AA34" i="1"/>
  <c r="G15" i="206"/>
  <c r="G17" i="206"/>
  <c r="G19" i="206"/>
  <c r="G27" i="206"/>
  <c r="G29" i="206"/>
  <c r="G31" i="206"/>
  <c r="G33" i="206"/>
  <c r="G35" i="206"/>
  <c r="D15" i="17" l="1"/>
  <c r="J15" i="17"/>
  <c r="D18" i="224"/>
  <c r="AD39" i="1"/>
  <c r="AE39" i="1" s="1"/>
  <c r="AE36" i="1"/>
  <c r="AE40" i="1"/>
  <c r="AE34" i="1"/>
  <c r="AD41" i="1"/>
  <c r="AE41" i="1" s="1"/>
  <c r="AD37" i="1"/>
  <c r="AE37" i="1" s="1"/>
  <c r="AD35" i="1"/>
  <c r="AE35" i="1" s="1"/>
  <c r="AE38" i="1"/>
  <c r="B23" i="217" l="1"/>
  <c r="B5" i="215"/>
  <c r="AC33" i="1"/>
  <c r="AC31" i="1"/>
  <c r="AC29" i="1"/>
  <c r="AC27" i="1"/>
  <c r="AC25" i="1"/>
  <c r="AC23" i="1"/>
  <c r="AC21" i="1"/>
  <c r="AC32" i="1"/>
  <c r="AC30" i="1"/>
  <c r="AC28" i="1"/>
  <c r="AC26" i="1"/>
  <c r="AC24" i="1"/>
  <c r="AC22" i="1"/>
  <c r="AC20" i="1"/>
  <c r="AD10" i="25"/>
  <c r="AE10" i="25" s="1"/>
  <c r="C24" i="17"/>
  <c r="C50" i="206"/>
  <c r="B4" i="217"/>
  <c r="B5" i="217"/>
  <c r="B6" i="217"/>
  <c r="B7" i="217"/>
  <c r="AA16" i="1" l="1"/>
  <c r="AA15" i="1" l="1"/>
  <c r="F7" i="214" l="1"/>
  <c r="Q5" i="1" l="1"/>
  <c r="AB33" i="1" l="1"/>
  <c r="AB31" i="1"/>
  <c r="AB29" i="1"/>
  <c r="AB27" i="1"/>
  <c r="AB25" i="1"/>
  <c r="H5" i="215" l="1"/>
  <c r="H5" i="206"/>
  <c r="I6" i="17" l="1"/>
  <c r="G6" i="17"/>
  <c r="C6" i="17"/>
  <c r="AA31" i="1"/>
  <c r="AD30" i="1"/>
  <c r="AA30" i="1"/>
  <c r="AD29" i="25"/>
  <c r="AE29" i="25" s="1"/>
  <c r="AD28" i="25"/>
  <c r="AE28" i="25" s="1"/>
  <c r="AD30" i="25"/>
  <c r="AE30" i="25" s="1"/>
  <c r="AD27" i="25"/>
  <c r="AE27" i="25" s="1"/>
  <c r="AD33" i="1"/>
  <c r="AD32" i="1"/>
  <c r="AD28" i="1"/>
  <c r="AD26" i="1"/>
  <c r="AD22" i="1"/>
  <c r="AD20" i="1"/>
  <c r="J5" i="206"/>
  <c r="B5" i="206"/>
  <c r="T5" i="1"/>
  <c r="B5" i="1"/>
  <c r="AA33" i="1"/>
  <c r="AA32" i="1"/>
  <c r="AA29" i="1"/>
  <c r="AA28" i="1"/>
  <c r="AA27" i="1"/>
  <c r="AA26" i="1"/>
  <c r="AA25" i="1"/>
  <c r="AA24" i="1"/>
  <c r="AA23" i="1"/>
  <c r="AA22" i="1"/>
  <c r="AA21" i="1"/>
  <c r="AA20" i="1"/>
  <c r="AA19" i="1"/>
  <c r="AA18" i="1"/>
  <c r="AA6" i="1" s="1"/>
  <c r="C17" i="224" s="1"/>
  <c r="AA17" i="1"/>
  <c r="AA7" i="1" s="1"/>
  <c r="C17" i="217" s="1"/>
  <c r="F5" i="214"/>
  <c r="B5" i="214"/>
  <c r="H5" i="214"/>
  <c r="J5" i="216"/>
  <c r="B5" i="216"/>
  <c r="E7" i="215"/>
  <c r="G7" i="214"/>
  <c r="AE22" i="1" l="1"/>
  <c r="AE26" i="1"/>
  <c r="AE28" i="1"/>
  <c r="AE33" i="1"/>
  <c r="AE20" i="1"/>
  <c r="AE32" i="1"/>
  <c r="AE30" i="1"/>
  <c r="AA8" i="1"/>
  <c r="AD31" i="1"/>
  <c r="AE31" i="1" s="1"/>
  <c r="AD21" i="1"/>
  <c r="AE21" i="1" s="1"/>
  <c r="AD24" i="1"/>
  <c r="AE24" i="1" s="1"/>
  <c r="AD29" i="1"/>
  <c r="AE29" i="1" s="1"/>
  <c r="AD25" i="1"/>
  <c r="AE25" i="1" s="1"/>
  <c r="AD23" i="1"/>
  <c r="AE23" i="1" s="1"/>
  <c r="AD27" i="1"/>
  <c r="AE27" i="1" s="1"/>
  <c r="AD11" i="25" l="1"/>
  <c r="AE11" i="25" s="1"/>
  <c r="AD12" i="25"/>
  <c r="AE12" i="25" s="1"/>
  <c r="AD13" i="25"/>
  <c r="AE13" i="25" s="1"/>
  <c r="AD14" i="25"/>
  <c r="AE14" i="25" s="1"/>
  <c r="AD15" i="25"/>
  <c r="AE15" i="25" s="1"/>
  <c r="AD16" i="25"/>
  <c r="AE16" i="25" s="1"/>
  <c r="AD17" i="25"/>
  <c r="AE17" i="25" s="1"/>
  <c r="AD18" i="25"/>
  <c r="AE18" i="25" s="1"/>
  <c r="AD19" i="25"/>
  <c r="AE19" i="25" s="1"/>
  <c r="AD20" i="25"/>
  <c r="AE20" i="25" s="1"/>
  <c r="AD21" i="25"/>
  <c r="AE21" i="25" s="1"/>
  <c r="AD22" i="25"/>
  <c r="AE22" i="25" s="1"/>
  <c r="AD23" i="25"/>
  <c r="AE23" i="25" s="1"/>
  <c r="AD24" i="25"/>
  <c r="AE24" i="25" s="1"/>
  <c r="AD25" i="25"/>
  <c r="AE25" i="25" s="1"/>
  <c r="AD26" i="25"/>
  <c r="AE26" i="25" s="1"/>
  <c r="J35" i="206"/>
  <c r="BB33" i="1"/>
  <c r="BB38" i="1" s="1"/>
  <c r="BB27" i="1"/>
  <c r="BB32" i="1" s="1"/>
  <c r="BB37" i="1" s="1"/>
  <c r="BB23" i="1"/>
  <c r="BB26" i="1" s="1"/>
  <c r="BB19" i="1"/>
  <c r="BB22" i="1" s="1"/>
  <c r="BB25" i="1" s="1"/>
  <c r="BB30" i="1" s="1"/>
  <c r="BB35" i="1" s="1"/>
  <c r="BB40" i="1" s="1"/>
  <c r="BB15" i="1"/>
  <c r="BB18" i="1" s="1"/>
  <c r="BB21" i="1" s="1"/>
  <c r="BB11" i="1"/>
  <c r="BB14" i="1" s="1"/>
  <c r="BB17" i="1" s="1"/>
  <c r="BB13" i="1"/>
  <c r="J27" i="206"/>
  <c r="J29" i="206"/>
  <c r="AA6" i="25"/>
  <c r="X6" i="25"/>
  <c r="B6" i="25"/>
  <c r="BB9" i="1"/>
  <c r="BB5" i="1"/>
  <c r="D7" i="215"/>
  <c r="F5" i="215"/>
  <c r="G5" i="216"/>
  <c r="BB29" i="1" l="1"/>
  <c r="BB34" i="1" s="1"/>
  <c r="BB39" i="1" s="1"/>
  <c r="BB31" i="1"/>
  <c r="BB36" i="1" s="1"/>
  <c r="BB41" i="1" s="1"/>
  <c r="AD9" i="25"/>
  <c r="C18" i="217" s="1"/>
  <c r="C22" i="217" s="1"/>
  <c r="G38" i="206"/>
  <c r="F7" i="216"/>
  <c r="J38" i="206"/>
  <c r="AC19" i="1" s="1"/>
  <c r="AD19" i="1" s="1"/>
  <c r="AE19" i="1" s="1"/>
  <c r="AC18" i="1" l="1"/>
  <c r="AE18" i="1" s="1"/>
  <c r="AC12" i="1"/>
  <c r="AD12" i="1" s="1"/>
  <c r="AC14" i="1"/>
  <c r="AD14" i="1" s="1"/>
  <c r="AE14" i="1" s="1"/>
  <c r="AC16" i="1"/>
  <c r="AE16" i="1" s="1"/>
  <c r="AC17" i="1"/>
  <c r="AD17" i="1" s="1"/>
  <c r="AE17" i="1" s="1"/>
  <c r="AC15" i="1"/>
  <c r="AD15" i="1" s="1"/>
  <c r="AE15" i="1" s="1"/>
  <c r="AC13" i="1"/>
  <c r="AD13" i="1" s="1"/>
  <c r="AE13" i="1" s="1"/>
  <c r="AE7" i="1" s="1"/>
  <c r="D17" i="217" l="1"/>
  <c r="J8" i="17"/>
  <c r="J13" i="17" s="1"/>
  <c r="D8" i="17"/>
  <c r="D13" i="17" s="1"/>
  <c r="AE12" i="1"/>
  <c r="AE8" i="1" l="1"/>
  <c r="AE6" i="1"/>
  <c r="D14" i="17" l="1"/>
  <c r="D19" i="17" s="1"/>
  <c r="D20" i="17" s="1"/>
  <c r="J14" i="17"/>
  <c r="J19" i="17" s="1"/>
  <c r="J20" i="17" s="1"/>
  <c r="D17" i="224"/>
  <c r="D22" i="224" s="1"/>
  <c r="AE9" i="25" l="1"/>
  <c r="D18" i="217" l="1"/>
  <c r="D22" i="2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 Simmons</author>
  </authors>
  <commentList>
    <comment ref="E15" authorId="0" shapeId="0" xr:uid="{00000000-0006-0000-0300-000001000000}">
      <text>
        <r>
          <rPr>
            <sz val="8"/>
            <color indexed="81"/>
            <rFont val="Tahoma"/>
            <family val="2"/>
          </rPr>
          <t>ENTER NUMBER OF PAID DAYS PER YEAR FOR 1 EMPLOYEE, (USE AN AVERAGE)</t>
        </r>
      </text>
    </comment>
    <comment ref="E17" authorId="0" shapeId="0" xr:uid="{00000000-0006-0000-0300-000002000000}">
      <text>
        <r>
          <rPr>
            <sz val="8"/>
            <color indexed="81"/>
            <rFont val="Tahoma"/>
            <family val="2"/>
          </rPr>
          <t xml:space="preserve">ENTER NUMBER OF PAID DAYS PER YEAR FOR ONE EMPLOYEE, (USE AN AVERAGE)
</t>
        </r>
      </text>
    </comment>
    <comment ref="E19" authorId="0" shapeId="0" xr:uid="{00000000-0006-0000-0300-000003000000}">
      <text>
        <r>
          <rPr>
            <sz val="8"/>
            <color indexed="81"/>
            <rFont val="Tahoma"/>
            <family val="2"/>
          </rPr>
          <t>ENTER NUMBER OF PAID DAYS PER YEAR FOR ONE EMPLOYEE, (USE AN AVERAGE)</t>
        </r>
      </text>
    </comment>
    <comment ref="E25" authorId="0" shapeId="0" xr:uid="{00000000-0006-0000-0300-000004000000}">
      <text>
        <r>
          <rPr>
            <sz val="8"/>
            <color indexed="81"/>
            <rFont val="Tahoma"/>
            <family val="2"/>
          </rPr>
          <t xml:space="preserve">ENTER AMOUNT OF DOLLARS PAID ANNUALY
FOR THE WHOLE DEPARTMENT
</t>
        </r>
      </text>
    </comment>
    <comment ref="E27" authorId="0" shapeId="0" xr:uid="{00000000-0006-0000-0300-000005000000}">
      <text>
        <r>
          <rPr>
            <sz val="8"/>
            <color indexed="81"/>
            <rFont val="Tahoma"/>
            <family val="2"/>
          </rPr>
          <t xml:space="preserve">ENTER AMOUNT OF DOLLARS PAID ANNUALY
FOR THE WHOLE DEPARTMENT
</t>
        </r>
      </text>
    </comment>
    <comment ref="E29" authorId="0" shapeId="0" xr:uid="{00000000-0006-0000-0300-000006000000}">
      <text>
        <r>
          <rPr>
            <sz val="8"/>
            <color indexed="81"/>
            <rFont val="Tahoma"/>
            <family val="2"/>
          </rPr>
          <t xml:space="preserve">ENTER AMOUNT OF DOLLARS PAID ANNUALY
FOR THE WHOLE DEPARTMENT
</t>
        </r>
      </text>
    </comment>
    <comment ref="E31" authorId="0" shapeId="0" xr:uid="{00000000-0006-0000-0300-000007000000}">
      <text>
        <r>
          <rPr>
            <sz val="8"/>
            <color indexed="81"/>
            <rFont val="Tahoma"/>
            <family val="2"/>
          </rPr>
          <t xml:space="preserve">ENTER AMOUNT OF DOLLARS PAID ANNUALY
FOR THE WHOLE DEPARTMENT
</t>
        </r>
      </text>
    </comment>
    <comment ref="E33" authorId="0" shapeId="0" xr:uid="{00000000-0006-0000-0300-000008000000}">
      <text>
        <r>
          <rPr>
            <sz val="8"/>
            <color indexed="81"/>
            <rFont val="Tahoma"/>
            <family val="2"/>
          </rPr>
          <t xml:space="preserve">ENTER AMOUNT OF DOLLARS PAID ANNUALY
FOR THE WHOLE DEPARTMENT
</t>
        </r>
      </text>
    </comment>
    <comment ref="E35" authorId="0" shapeId="0" xr:uid="{00000000-0006-0000-0300-000009000000}">
      <text>
        <r>
          <rPr>
            <sz val="8"/>
            <color indexed="81"/>
            <rFont val="Tahoma"/>
            <family val="2"/>
          </rPr>
          <t xml:space="preserve">ENTER AMOUNT OF DOLLARS PAID ANNUALY
FOR THE WHOLE DEPARTMENT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FEMA</author>
  </authors>
  <commentList>
    <comment ref="F9" authorId="0" shapeId="0" xr:uid="{00000000-0006-0000-0400-000001000000}">
      <text>
        <r>
          <rPr>
            <sz val="12"/>
            <color indexed="81"/>
            <rFont val="Tahoma"/>
            <family val="2"/>
          </rPr>
          <t>Enter first day of applicant's work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FEMA</author>
  </authors>
  <commentList>
    <comment ref="I9" authorId="0" shapeId="0" xr:uid="{00000000-0006-0000-0500-00000100000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FEMA</author>
  </authors>
  <commentList>
    <comment ref="I8" authorId="0" shapeId="0" xr:uid="{7A3FAD45-2F4F-4AEC-A973-2DF59A599EDB}">
      <text>
        <r>
          <rPr>
            <b/>
            <sz val="8"/>
            <color indexed="81"/>
            <rFont val="Tahoma"/>
            <family val="2"/>
          </rPr>
          <t>FEMA:</t>
        </r>
        <r>
          <rPr>
            <sz val="8"/>
            <color indexed="81"/>
            <rFont val="Tahoma"/>
            <family val="2"/>
          </rPr>
          <t xml:space="preserve">
ENTER THE SAME BEGINNING DATE AS ENTERED ON THE LABOR SHEET</t>
        </r>
      </text>
    </comment>
  </commentList>
</comments>
</file>

<file path=xl/sharedStrings.xml><?xml version="1.0" encoding="utf-8"?>
<sst xmlns="http://schemas.openxmlformats.org/spreadsheetml/2006/main" count="2573" uniqueCount="1028">
  <si>
    <t>Labor</t>
  </si>
  <si>
    <t>Equipment</t>
  </si>
  <si>
    <t>Contracts</t>
  </si>
  <si>
    <t>Materials</t>
  </si>
  <si>
    <t>Rental Equipment</t>
  </si>
  <si>
    <t>Fringe Benefits</t>
  </si>
  <si>
    <t>** Only an overtime fringe benefit when supported by employee contract</t>
  </si>
  <si>
    <t>Description</t>
  </si>
  <si>
    <t>Equipment Type</t>
  </si>
  <si>
    <t>Capacity</t>
  </si>
  <si>
    <t>OVERTIME %</t>
  </si>
  <si>
    <t>Holidays</t>
  </si>
  <si>
    <t>Vacation Leave</t>
  </si>
  <si>
    <t>Sick Leave</t>
  </si>
  <si>
    <t>* Social Security</t>
  </si>
  <si>
    <t>* Medicare</t>
  </si>
  <si>
    <t>* Worker's Comp</t>
  </si>
  <si>
    <t>** Retirement</t>
  </si>
  <si>
    <t>RATES / COSTS</t>
  </si>
  <si>
    <t>FORCE ACCOUNT LABOR RECORD</t>
  </si>
  <si>
    <t>Title</t>
  </si>
  <si>
    <t>I CERTIFY THAT THE INFORMATION ABOVE WAS TRANSCRIBED FROM PAYROLL RECORDS OR OTHER DOCUMENTS  WHICH ARE AVAILABLE FOR AUDIT.</t>
  </si>
  <si>
    <t>TOTAL</t>
  </si>
  <si>
    <t xml:space="preserve"> </t>
  </si>
  <si>
    <t>COST</t>
  </si>
  <si>
    <t>CLAIM COST</t>
  </si>
  <si>
    <t>ELIGIBLE COSTS</t>
  </si>
  <si>
    <t>________________</t>
  </si>
  <si>
    <r>
      <t>Other</t>
    </r>
    <r>
      <rPr>
        <b/>
        <sz val="7"/>
        <rFont val="Arial"/>
        <family val="2"/>
      </rPr>
      <t xml:space="preserve"> </t>
    </r>
    <r>
      <rPr>
        <b/>
        <sz val="6"/>
        <rFont val="Arial"/>
        <family val="2"/>
      </rPr>
      <t>(Describe here)</t>
    </r>
  </si>
  <si>
    <t>Health Benefits</t>
  </si>
  <si>
    <t>Life Insurance Benefits</t>
  </si>
  <si>
    <t>Total (in % of annual salary)</t>
  </si>
  <si>
    <t>CERTIFIED:</t>
  </si>
  <si>
    <t>* Only categories for overtime fringe benefits.</t>
  </si>
  <si>
    <t>HP</t>
  </si>
  <si>
    <t>Invoice
Number</t>
  </si>
  <si>
    <t>Check
Number</t>
  </si>
  <si>
    <t>W/ Operator</t>
  </si>
  <si>
    <t>Certified by:</t>
  </si>
  <si>
    <t>I certify that the above information was transcribed from timesheets, payroll records, equipment log, invoices, stock records or other documents which are available for audit.</t>
  </si>
  <si>
    <t>Applicant's records have been reviewed and found correct with the exceptions as noted.</t>
  </si>
  <si>
    <t>STATUS</t>
  </si>
  <si>
    <t>REG / OT</t>
  </si>
  <si>
    <t>FT</t>
  </si>
  <si>
    <t>T</t>
  </si>
  <si>
    <t>(FIGURES IN BLUE AUTOMATICALLY "GO" TO THE FORCE ACCOUNT LABOR SHEETS)</t>
  </si>
  <si>
    <t>PT</t>
  </si>
  <si>
    <t>CONTRACT SUMMARY RECORD</t>
  </si>
  <si>
    <t>Vendor</t>
  </si>
  <si>
    <t>Description of work performed</t>
  </si>
  <si>
    <t>Comments</t>
  </si>
  <si>
    <t>Total Cost</t>
  </si>
  <si>
    <t>FORCE ACCOUNT MATERIALS SUMMARY RECORD</t>
  </si>
  <si>
    <t>Date Used</t>
  </si>
  <si>
    <t>Source of Data</t>
  </si>
  <si>
    <t>Stock</t>
  </si>
  <si>
    <t>RENTED EQUIPMENT RECORD</t>
  </si>
  <si>
    <t>Rate Per Hour</t>
  </si>
  <si>
    <t>HR</t>
  </si>
  <si>
    <t>Date:</t>
  </si>
  <si>
    <t>MI</t>
  </si>
  <si>
    <t>APPLICANT</t>
  </si>
  <si>
    <t>CATEGORY</t>
  </si>
  <si>
    <t xml:space="preserve">    DATES &amp; HOURS WORKED EACH WEEK</t>
  </si>
  <si>
    <t>BENEFIT RATE</t>
  </si>
  <si>
    <t>TOTAL HRS</t>
  </si>
  <si>
    <t>HOURLY RATE</t>
  </si>
  <si>
    <t>TOTAL HOURLY</t>
  </si>
  <si>
    <t>TOTAL COST</t>
  </si>
  <si>
    <t>Name</t>
  </si>
  <si>
    <t>REG</t>
  </si>
  <si>
    <t>DATE:</t>
  </si>
  <si>
    <t>Unit</t>
  </si>
  <si>
    <t>Applicant Name:</t>
  </si>
  <si>
    <t>Category:</t>
  </si>
  <si>
    <t>* Unemployment</t>
  </si>
  <si>
    <t>APPLICANT'S BENEFITS CALCULATION WORKSHEET</t>
  </si>
  <si>
    <t>REGULAR TIME %</t>
  </si>
  <si>
    <t xml:space="preserve">COMMENTS:       </t>
  </si>
  <si>
    <t>FORCE ACCOUNT EQUIPMENT RECORD</t>
  </si>
  <si>
    <t>Preparer Title:</t>
  </si>
  <si>
    <t>ENTER TOTAL ANNUAL PAYROLL</t>
  </si>
  <si>
    <t>EQUIPMENT / OPERATOR INFORMATION</t>
  </si>
  <si>
    <t>Equip. Code #</t>
  </si>
  <si>
    <t>Operator's Name</t>
  </si>
  <si>
    <t>EMPLOYEE NAME / TITLE</t>
  </si>
  <si>
    <t>Yes</t>
  </si>
  <si>
    <t>No</t>
  </si>
  <si>
    <t>Total Claimed Amount</t>
  </si>
  <si>
    <t>Total Invoiced Amount</t>
  </si>
  <si>
    <t>Date Purchased</t>
  </si>
  <si>
    <t>Invoice #</t>
  </si>
  <si>
    <t>Equip. Rate</t>
  </si>
  <si>
    <t>HOURS</t>
  </si>
  <si>
    <t>Total 
Claimed Amount</t>
  </si>
  <si>
    <t>W/O Operator</t>
  </si>
  <si>
    <t>Date &amp;
 Hours Used</t>
  </si>
  <si>
    <t>After review of the pay policy, are EXEMPT employees eligible for OT?</t>
  </si>
  <si>
    <t>TOTAL OT HOURS</t>
  </si>
  <si>
    <t>OT TOTAL</t>
  </si>
  <si>
    <t>COST SUMMARY ROLL-UP</t>
  </si>
  <si>
    <t>FILL OUT FIRST</t>
  </si>
  <si>
    <t>DISASTER 
DETAILS</t>
  </si>
  <si>
    <t xml:space="preserve">    </t>
  </si>
  <si>
    <t>Enter OT Rate</t>
  </si>
  <si>
    <t>Total Contract Amount</t>
  </si>
  <si>
    <t>Dates Worked</t>
  </si>
  <si>
    <t>Invoice No</t>
  </si>
  <si>
    <t>Equipment Name 
(Unit Number, Make, Model)</t>
  </si>
  <si>
    <t>TOTAL HOURS</t>
  </si>
  <si>
    <t>Cost Summary Roll-Up</t>
  </si>
  <si>
    <r>
      <t>TABLE OF CONTENTS</t>
    </r>
    <r>
      <rPr>
        <i/>
        <sz val="10"/>
        <color indexed="9"/>
        <rFont val="Arial"/>
        <family val="2"/>
      </rPr>
      <t xml:space="preserve">
Check the box if included in PW package
Click on title to link to sheet</t>
    </r>
  </si>
  <si>
    <t>Prepared By:</t>
  </si>
  <si>
    <t>Department:</t>
  </si>
  <si>
    <t>County/Jurisdiction:</t>
  </si>
  <si>
    <t>Add Logo</t>
  </si>
  <si>
    <t>INVOICE</t>
  </si>
  <si>
    <t>INVOICE NO.</t>
  </si>
  <si>
    <t>DATE</t>
  </si>
  <si>
    <t>PAYMENT TERMS</t>
  </si>
  <si>
    <t>Due on receipt</t>
  </si>
  <si>
    <t>DESCRIPTION</t>
  </si>
  <si>
    <t>QUANTITY</t>
  </si>
  <si>
    <t>Force Account Labor - Overtime</t>
  </si>
  <si>
    <t>Materials/Supplies/Food</t>
  </si>
  <si>
    <t xml:space="preserve"> THANK YOU FOR YOUR BUSINESS!</t>
  </si>
  <si>
    <t>Equipment/Fuel/Mileage</t>
  </si>
  <si>
    <t>Mailing Address:</t>
  </si>
  <si>
    <t>Office Phone | Fax Number:</t>
  </si>
  <si>
    <t>Contact Email:</t>
  </si>
  <si>
    <t>Resource Type:</t>
  </si>
  <si>
    <t>Law Enforcement Mutual Aid</t>
  </si>
  <si>
    <t>Public Health Mutual Aid</t>
  </si>
  <si>
    <t>EMS Mutual Aid</t>
  </si>
  <si>
    <t>Emergency Management Mutual Aid</t>
  </si>
  <si>
    <t>Other Specify Below</t>
  </si>
  <si>
    <t>If Other Specify:</t>
  </si>
  <si>
    <t>Invoice</t>
  </si>
  <si>
    <t>Time Sheets</t>
  </si>
  <si>
    <t>Receipts</t>
  </si>
  <si>
    <t>Back Up Documentation</t>
  </si>
  <si>
    <t>Department/Agency Pay Policy</t>
  </si>
  <si>
    <t xml:space="preserve">Post Event Agreement </t>
  </si>
  <si>
    <t xml:space="preserve">ICS 214/Activity Logs </t>
  </si>
  <si>
    <t>Certified By &amp; Title:</t>
  </si>
  <si>
    <t>DATES / HOURS/MILEAGE USED EACH DAY</t>
  </si>
  <si>
    <t>OT</t>
  </si>
  <si>
    <t xml:space="preserve">          COMMENTS</t>
  </si>
  <si>
    <t>Disaster Number (XXXX-DR-STATE):</t>
  </si>
  <si>
    <t>Agency Information</t>
  </si>
  <si>
    <t>FEMA’s SCHEDULE OF EQUIPMENT RATES</t>
  </si>
  <si>
    <t>Cost Code</t>
  </si>
  <si>
    <t>Cost Code Description</t>
  </si>
  <si>
    <t>Unit Price</t>
  </si>
  <si>
    <t>Specifications</t>
  </si>
  <si>
    <t>Notes</t>
  </si>
  <si>
    <t>Air Compressor</t>
  </si>
  <si>
    <t>hour</t>
  </si>
  <si>
    <t>Air Delivery</t>
  </si>
  <si>
    <t>to 10</t>
  </si>
  <si>
    <t>41 CFM</t>
  </si>
  <si>
    <t>Hoses included.</t>
  </si>
  <si>
    <t>to 30</t>
  </si>
  <si>
    <t>103 CFM</t>
  </si>
  <si>
    <t>to 50</t>
  </si>
  <si>
    <t>130 CFM</t>
  </si>
  <si>
    <t>to 90</t>
  </si>
  <si>
    <t>175 CFM</t>
  </si>
  <si>
    <t>to 145</t>
  </si>
  <si>
    <t>400 CFM</t>
  </si>
  <si>
    <t>to 230</t>
  </si>
  <si>
    <t>575 CFM</t>
  </si>
  <si>
    <t>to 355</t>
  </si>
  <si>
    <t>1100 CFM</t>
  </si>
  <si>
    <t>to 500</t>
  </si>
  <si>
    <t>1600 CFM</t>
  </si>
  <si>
    <t>Ambulance</t>
  </si>
  <si>
    <t>to 150</t>
  </si>
  <si>
    <t>to 210</t>
  </si>
  <si>
    <t>Board, Arrow</t>
  </si>
  <si>
    <t>to 8</t>
  </si>
  <si>
    <t>Trailer Mounted.</t>
  </si>
  <si>
    <t>Board, Message</t>
  </si>
  <si>
    <t>to 5</t>
  </si>
  <si>
    <t>Auger, Portable</t>
  </si>
  <si>
    <t>Hole Diameter</t>
  </si>
  <si>
    <t>to 6</t>
  </si>
  <si>
    <t>16 In</t>
  </si>
  <si>
    <t>to 13</t>
  </si>
  <si>
    <t>18 In</t>
  </si>
  <si>
    <t>Auger, Tractor Mntd</t>
  </si>
  <si>
    <t>Max. Auger Diameter</t>
  </si>
  <si>
    <t>36 In</t>
  </si>
  <si>
    <t>Includes digger, boom and mounting hardware.</t>
  </si>
  <si>
    <t>Auger, Truck Mntd</t>
  </si>
  <si>
    <t>Max. Auger Size</t>
  </si>
  <si>
    <t>to 100</t>
  </si>
  <si>
    <t>24 In</t>
  </si>
  <si>
    <t>mounting hardware.  Add this rate to tractor rate for total</t>
  </si>
  <si>
    <t>Hydraulic Post Driver</t>
  </si>
  <si>
    <t>Auger</t>
  </si>
  <si>
    <t>Horizontal Directional Boring Machine</t>
  </si>
  <si>
    <t>250 X 100</t>
  </si>
  <si>
    <t>DD-140B YR-2003</t>
  </si>
  <si>
    <r>
      <rPr>
        <sz val="8"/>
        <rFont val="Arial"/>
        <family val="2"/>
      </rPr>
      <t>Horizontal Directional Boring
Machine</t>
    </r>
  </si>
  <si>
    <t>50 X 100</t>
  </si>
  <si>
    <t>Auger, Directional Boring Machine</t>
  </si>
  <si>
    <t>Automobile</t>
  </si>
  <si>
    <t>mile</t>
  </si>
  <si>
    <t>to 130</t>
  </si>
  <si>
    <t>Transporting people.</t>
  </si>
  <si>
    <t>Transporting cargo.</t>
  </si>
  <si>
    <t>Automobile, Police</t>
  </si>
  <si>
    <t>to 250</t>
  </si>
  <si>
    <t>Patrolling.</t>
  </si>
  <si>
    <t>Stationary with engine running.</t>
  </si>
  <si>
    <t>Motorcycle, Police</t>
  </si>
  <si>
    <t>Automibile - Chevy Trailblazer</t>
  </si>
  <si>
    <t>6 or 8 cl</t>
  </si>
  <si>
    <t>285 to 300</t>
  </si>
  <si>
    <t>Automobile - Ford Expedition</t>
  </si>
  <si>
    <t>Fire Command Center</t>
  </si>
  <si>
    <t>All Terrain Vehicle (ATV)</t>
  </si>
  <si>
    <t>Engine 110cc, 4-Wheel; 20" tyre</t>
  </si>
  <si>
    <t>6.5-7.5</t>
  </si>
  <si>
    <t>Engine 125cc, 4-Wheel; 21" tyre</t>
  </si>
  <si>
    <t>7.6-8.6</t>
  </si>
  <si>
    <t>Engine 150cc, 4-Wheel; 22" tyre</t>
  </si>
  <si>
    <t>9.0-10.0</t>
  </si>
  <si>
    <t>Engine 200cc, 4-Wheel; 24" tyre</t>
  </si>
  <si>
    <t>12-14.0</t>
  </si>
  <si>
    <t>Engine 250cc, 4-Wheel; 24" tyre</t>
  </si>
  <si>
    <t>15-17</t>
  </si>
  <si>
    <t>Engine 300cc, 4-Wheel; 24" tyre</t>
  </si>
  <si>
    <t>18-20</t>
  </si>
  <si>
    <t>Engine 400cc. 4-Wheel; 25" tyre</t>
  </si>
  <si>
    <t>26-28</t>
  </si>
  <si>
    <t>Engine 450cc, 4-Wheel; 25" tyre</t>
  </si>
  <si>
    <t>Engine 650cc, 4-Wheel; 25" tyre</t>
  </si>
  <si>
    <t>38-40</t>
  </si>
  <si>
    <t>Engine 750cc, 4-Wheel; 25" tyre</t>
  </si>
  <si>
    <t>44-46</t>
  </si>
  <si>
    <t>Barge, Deck</t>
  </si>
  <si>
    <t>Size</t>
  </si>
  <si>
    <t>50'x35'x7.25'</t>
  </si>
  <si>
    <t>50'x35'x9'</t>
  </si>
  <si>
    <t>120'x45'x10'</t>
  </si>
  <si>
    <t>160'x45'x11''</t>
  </si>
  <si>
    <t>Boat, Tow</t>
  </si>
  <si>
    <t>to 870</t>
  </si>
  <si>
    <t>55'x20'x5'</t>
  </si>
  <si>
    <t>Steel.</t>
  </si>
  <si>
    <t>to 1050</t>
  </si>
  <si>
    <t>60'x21'x5'</t>
  </si>
  <si>
    <t>to 1350</t>
  </si>
  <si>
    <t>70'x30'x7.5'</t>
  </si>
  <si>
    <t>to 2000</t>
  </si>
  <si>
    <t>120'x34'x8'</t>
  </si>
  <si>
    <t>Airboat</t>
  </si>
  <si>
    <t>815AGIS Airboat w/spray unit</t>
  </si>
  <si>
    <t>15'x8'</t>
  </si>
  <si>
    <t>Swamp Buggy</t>
  </si>
  <si>
    <t>Conquest</t>
  </si>
  <si>
    <t>Compactor -2-Ton Pavement Roller</t>
  </si>
  <si>
    <t>2 ton</t>
  </si>
  <si>
    <t>Boat, Row</t>
  </si>
  <si>
    <t>Heavy duty.</t>
  </si>
  <si>
    <t>Boat, Runabout</t>
  </si>
  <si>
    <t>13'x5'</t>
  </si>
  <si>
    <t>Outboard.</t>
  </si>
  <si>
    <t>Boat, Tender</t>
  </si>
  <si>
    <t>14'x7'</t>
  </si>
  <si>
    <r>
      <rPr>
        <sz val="8"/>
        <rFont val="Arial"/>
        <family val="2"/>
      </rPr>
      <t>Inboard with 360 degree
drive.</t>
    </r>
  </si>
  <si>
    <t>Boat, Push</t>
  </si>
  <si>
    <t>to 435</t>
  </si>
  <si>
    <t>45'x21'x6'</t>
  </si>
  <si>
    <t>Flat hull.</t>
  </si>
  <si>
    <t>to 525</t>
  </si>
  <si>
    <t>54'x21'x6'</t>
  </si>
  <si>
    <t>to 705</t>
  </si>
  <si>
    <t>58'x24'x7.5'</t>
  </si>
  <si>
    <t>64'x25'x8'</t>
  </si>
  <si>
    <t>Boat, Tug</t>
  </si>
  <si>
    <t>Length</t>
  </si>
  <si>
    <t>16 Ft</t>
  </si>
  <si>
    <t>to 175</t>
  </si>
  <si>
    <t>18 Ft</t>
  </si>
  <si>
    <t>26 Ft</t>
  </si>
  <si>
    <t>to 380</t>
  </si>
  <si>
    <t>40 Ft</t>
  </si>
  <si>
    <t>to 700</t>
  </si>
  <si>
    <t>51 Ft</t>
  </si>
  <si>
    <t>Boat, Inflatable Rescue Raft</t>
  </si>
  <si>
    <t>Zodiac</t>
  </si>
  <si>
    <t>1544 lbs</t>
  </si>
  <si>
    <t>190-250</t>
  </si>
  <si>
    <t>11 passenger capacity</t>
  </si>
  <si>
    <t>Boat, removable engine</t>
  </si>
  <si>
    <r>
      <rPr>
        <sz val="8"/>
        <rFont val="Arial"/>
        <family val="2"/>
      </rPr>
      <t>2000 Johnson Outboard Motor w
15" shaft</t>
    </r>
  </si>
  <si>
    <t>Broom, Pavement</t>
  </si>
  <si>
    <t>Broom Length</t>
  </si>
  <si>
    <t>to 35</t>
  </si>
  <si>
    <t>72 In</t>
  </si>
  <si>
    <t>96 In</t>
  </si>
  <si>
    <t>Broom, Pavement, Mntd</t>
  </si>
  <si>
    <t>to 18</t>
  </si>
  <si>
    <r>
      <rPr>
        <sz val="8"/>
        <rFont val="Arial"/>
        <family val="2"/>
      </rPr>
      <t>Add Prime Mover cost for
total rate</t>
    </r>
  </si>
  <si>
    <t>Broom, Pavement, Pull</t>
  </si>
  <si>
    <t>to 20</t>
  </si>
  <si>
    <t>84 In</t>
  </si>
  <si>
    <t>Add Prime Mover cost for total rate</t>
  </si>
  <si>
    <t>Sweeper, Pavement</t>
  </si>
  <si>
    <t>to 110</t>
  </si>
  <si>
    <t>Bus</t>
  </si>
  <si>
    <t>to 300</t>
  </si>
  <si>
    <t>Blower</t>
  </si>
  <si>
    <t>Gasoline powered Toro Pro Force</t>
  </si>
  <si>
    <t>Back-Pack Blower</t>
  </si>
  <si>
    <t>to 4.4</t>
  </si>
  <si>
    <t>Walk-Behind Blower</t>
  </si>
  <si>
    <t>Chainsaw</t>
  </si>
  <si>
    <t>20" Bar, 3.0 cu in</t>
  </si>
  <si>
    <t>20" Bar 5.0 cu in</t>
  </si>
  <si>
    <t>20" Bar 6.0 cu in</t>
  </si>
  <si>
    <t>Chain Saw</t>
  </si>
  <si>
    <t>Bar Length</t>
  </si>
  <si>
    <t>25 In</t>
  </si>
  <si>
    <t>Chain Saw, Pole</t>
  </si>
  <si>
    <t>Bar Size</t>
  </si>
  <si>
    <t>Skidder</t>
  </si>
  <si>
    <t>model 748 E</t>
  </si>
  <si>
    <t>to 173</t>
  </si>
  <si>
    <t>model 648 G11</t>
  </si>
  <si>
    <t>to 177</t>
  </si>
  <si>
    <t>Cutter, Brush</t>
  </si>
  <si>
    <t>Cutter Size</t>
  </si>
  <si>
    <t>8 ft</t>
  </si>
  <si>
    <t>to 190</t>
  </si>
  <si>
    <t>to 245</t>
  </si>
  <si>
    <t>10 ft</t>
  </si>
  <si>
    <t>Bruncher Cutter</t>
  </si>
  <si>
    <t>Cutter, Brush - 247 hp, 1997 Model 511 Feller</t>
  </si>
  <si>
    <t>to 247</t>
  </si>
  <si>
    <t>Log Trailer</t>
  </si>
  <si>
    <t>40 ft</t>
  </si>
  <si>
    <t>Chipper, Brush</t>
  </si>
  <si>
    <t>Chipping Capacity</t>
  </si>
  <si>
    <t>6 In</t>
  </si>
  <si>
    <t>to 65</t>
  </si>
  <si>
    <t>9 In</t>
  </si>
  <si>
    <t>12 In</t>
  </si>
  <si>
    <t>to 125</t>
  </si>
  <si>
    <t>15 In</t>
  </si>
  <si>
    <t>to 200</t>
  </si>
  <si>
    <t>Loader - Tractor -
Knuckleboom</t>
  </si>
  <si>
    <t>model Barko 595 ML</t>
  </si>
  <si>
    <t>Loader - Wheel</t>
  </si>
  <si>
    <t>model 210 w/ Buck Saw 50 inch Bar</t>
  </si>
  <si>
    <t>to 240</t>
  </si>
  <si>
    <t>Clamshell &amp; Dragline, Crawler</t>
  </si>
  <si>
    <t>to 235</t>
  </si>
  <si>
    <t>149,999 lbs</t>
  </si>
  <si>
    <t>Bucket not included in rate.</t>
  </si>
  <si>
    <t>to 520</t>
  </si>
  <si>
    <t>250,000 lbs</t>
  </si>
  <si>
    <t>Clamshell &amp; Dragline, Truck</t>
  </si>
  <si>
    <t>Compactor</t>
  </si>
  <si>
    <t>Compactor, towed, Vibratory
Drum</t>
  </si>
  <si>
    <t>to 45</t>
  </si>
  <si>
    <t>Compactor, Vibratory, Drum</t>
  </si>
  <si>
    <t>to 75</t>
  </si>
  <si>
    <t>Compactor, pneumatic, wheel</t>
  </si>
  <si>
    <t>Compactor, Sanitation</t>
  </si>
  <si>
    <t>to 400</t>
  </si>
  <si>
    <t>Compactor, towed, Pneumatic, Wheel</t>
  </si>
  <si>
    <t>10000 lbs</t>
  </si>
  <si>
    <t>Include prime mover rate</t>
  </si>
  <si>
    <t>Compactor, towed, Drum Static</t>
  </si>
  <si>
    <t>20000 lbs</t>
  </si>
  <si>
    <t>Feeder, Grizzly</t>
  </si>
  <si>
    <t>to 55</t>
  </si>
  <si>
    <t>Dozer, Crawler</t>
  </si>
  <si>
    <t>to 105</t>
  </si>
  <si>
    <t>to 160</t>
  </si>
  <si>
    <t>to 360</t>
  </si>
  <si>
    <t>to 565</t>
  </si>
  <si>
    <t>to 850</t>
  </si>
  <si>
    <t>Dozer, Wheel</t>
  </si>
  <si>
    <t>to 625</t>
  </si>
  <si>
    <t>Box Scraper</t>
  </si>
  <si>
    <t>3 hitch attach for tractor; 2007 Befco</t>
  </si>
  <si>
    <t>Bucket, Clamshell</t>
  </si>
  <si>
    <t>1.0 CY</t>
  </si>
  <si>
    <t>Includes teeth. Does not include Clamshell &amp; Dragline</t>
  </si>
  <si>
    <t>2.5 CY</t>
  </si>
  <si>
    <t>5.0 CY</t>
  </si>
  <si>
    <t>7.5 CY</t>
  </si>
  <si>
    <t>Bucket, Dragline</t>
  </si>
  <si>
    <t>2.0 CY</t>
  </si>
  <si>
    <t>Does not include Clamshell &amp; Dragline</t>
  </si>
  <si>
    <t>10 CY</t>
  </si>
  <si>
    <t>14 CY</t>
  </si>
  <si>
    <t>Excavator, Hydraulic</t>
  </si>
  <si>
    <t>Bucket Capacity</t>
  </si>
  <si>
    <t>0.5 CY</t>
  </si>
  <si>
    <t>Crawler, Truck &amp; Wheel. Includes bucket.</t>
  </si>
  <si>
    <t>1.5 CY</t>
  </si>
  <si>
    <t>to 265</t>
  </si>
  <si>
    <t>to 420</t>
  </si>
  <si>
    <t>4.5 CY</t>
  </si>
  <si>
    <t>to 650</t>
  </si>
  <si>
    <t>to 1000</t>
  </si>
  <si>
    <t>12 CY</t>
  </si>
  <si>
    <t>Excavator</t>
  </si>
  <si>
    <t>2007 model Gradall XL3100 III</t>
  </si>
  <si>
    <t>2003 model Gradall XL4100 III</t>
  </si>
  <si>
    <t>2006 model Gradall XL5100</t>
  </si>
  <si>
    <t>Trowel, Concrete</t>
  </si>
  <si>
    <t>Diameter</t>
  </si>
  <si>
    <t>to 12</t>
  </si>
  <si>
    <t>48 In</t>
  </si>
  <si>
    <t>Fork Lift</t>
  </si>
  <si>
    <t>to 60</t>
  </si>
  <si>
    <t>6000 Lbs</t>
  </si>
  <si>
    <t>12000 Lbs</t>
  </si>
  <si>
    <t>to 140</t>
  </si>
  <si>
    <t>18000 Lbs</t>
  </si>
  <si>
    <t>to 215</t>
  </si>
  <si>
    <t>50000 Lbs</t>
  </si>
  <si>
    <t>Fork Lift  Material handler</t>
  </si>
  <si>
    <t>Diesel, CAT TH360B</t>
  </si>
  <si>
    <t>6600-11500 gvwr lbs</t>
  </si>
  <si>
    <t>Fork Lift Material handler</t>
  </si>
  <si>
    <t>Diesel, CAT TH460B</t>
  </si>
  <si>
    <t>Diesel, CAT TH560B</t>
  </si>
  <si>
    <t>Fork Lift Accessory</t>
  </si>
  <si>
    <t>2003 ACS Paddle Fork</t>
  </si>
  <si>
    <t>Generator</t>
  </si>
  <si>
    <t>Prime Output</t>
  </si>
  <si>
    <t>5.5 KW</t>
  </si>
  <si>
    <t>to 25</t>
  </si>
  <si>
    <t>16 KW</t>
  </si>
  <si>
    <t>43 KW</t>
  </si>
  <si>
    <t>100 KW</t>
  </si>
  <si>
    <t>150 KW</t>
  </si>
  <si>
    <t>210 KW</t>
  </si>
  <si>
    <t>280 KW</t>
  </si>
  <si>
    <t>350 KW</t>
  </si>
  <si>
    <t>to 750</t>
  </si>
  <si>
    <t>530 KW</t>
  </si>
  <si>
    <t>710 KW</t>
  </si>
  <si>
    <t>to 1500</t>
  </si>
  <si>
    <t>1100 KW</t>
  </si>
  <si>
    <t>Open</t>
  </si>
  <si>
    <t>to 3000</t>
  </si>
  <si>
    <t>2500 KW</t>
  </si>
  <si>
    <t>to 1645</t>
  </si>
  <si>
    <t>1,000 KW</t>
  </si>
  <si>
    <t>Enclosed</t>
  </si>
  <si>
    <t>to 2500</t>
  </si>
  <si>
    <t>1,500 KW</t>
  </si>
  <si>
    <t>1100KW</t>
  </si>
  <si>
    <t>40KW</t>
  </si>
  <si>
    <t>20KW</t>
  </si>
  <si>
    <t>Graders</t>
  </si>
  <si>
    <t>Moldboard Size</t>
  </si>
  <si>
    <t>10 Ft</t>
  </si>
  <si>
    <t>Includes Rigid and Articulate equipment.</t>
  </si>
  <si>
    <t>12 Ft</t>
  </si>
  <si>
    <t>to 225</t>
  </si>
  <si>
    <t>14 Ft</t>
  </si>
  <si>
    <t>Hose, Discharge</t>
  </si>
  <si>
    <t>3 In</t>
  </si>
  <si>
    <t>Per 25 foot length. Includes couplings.</t>
  </si>
  <si>
    <t>4 In</t>
  </si>
  <si>
    <t>8 In</t>
  </si>
  <si>
    <t>Hose, Suction</t>
  </si>
  <si>
    <t>Loader, Crawler</t>
  </si>
  <si>
    <t>to 32</t>
  </si>
  <si>
    <t>Includes bucket.</t>
  </si>
  <si>
    <t>1 CY</t>
  </si>
  <si>
    <t>to 118</t>
  </si>
  <si>
    <t>2 CY</t>
  </si>
  <si>
    <t>to 178</t>
  </si>
  <si>
    <t>3 CY</t>
  </si>
  <si>
    <t>to 238</t>
  </si>
  <si>
    <t>4 CY</t>
  </si>
  <si>
    <t>Loader, Wheel</t>
  </si>
  <si>
    <t>to 38</t>
  </si>
  <si>
    <t>CAT-926</t>
  </si>
  <si>
    <t>to 152</t>
  </si>
  <si>
    <t>5 CY</t>
  </si>
  <si>
    <t>to 305</t>
  </si>
  <si>
    <t>6 CY</t>
  </si>
  <si>
    <t>7 CY</t>
  </si>
  <si>
    <t>to 530</t>
  </si>
  <si>
    <t>8 CY</t>
  </si>
  <si>
    <t>Loader, Tractor, Wheel</t>
  </si>
  <si>
    <t>to 80</t>
  </si>
  <si>
    <t>0.87 CY</t>
  </si>
  <si>
    <t>Case 580 Super L</t>
  </si>
  <si>
    <t>Mixer, Concrete Portable</t>
  </si>
  <si>
    <t>Batching Capacity</t>
  </si>
  <si>
    <t>10 Cft</t>
  </si>
  <si>
    <t>12 Cft</t>
  </si>
  <si>
    <t>Mixer, Concrete, Trailer Mntd</t>
  </si>
  <si>
    <t>11 Cft</t>
  </si>
  <si>
    <t>16 Cft</t>
  </si>
  <si>
    <t>Breaker, Pavement Hand-Held</t>
  </si>
  <si>
    <t>Weight</t>
  </si>
  <si>
    <t>25~90 Lbs</t>
  </si>
  <si>
    <t>Breaker, Pavement</t>
  </si>
  <si>
    <t>to 70</t>
  </si>
  <si>
    <t>Spreader, Chip</t>
  </si>
  <si>
    <t>Spread Hopper Width</t>
  </si>
  <si>
    <t>12.5 Ft</t>
  </si>
  <si>
    <t>16.5 Ft</t>
  </si>
  <si>
    <t>Spreader, Chip, Mntd</t>
  </si>
  <si>
    <t>Hopper Size</t>
  </si>
  <si>
    <t>8 Ft</t>
  </si>
  <si>
    <t>Trailer &amp; truck mounted.</t>
  </si>
  <si>
    <t>Paver, Asphalt, Towed</t>
  </si>
  <si>
    <t>Does not include Prime Mover.</t>
  </si>
  <si>
    <t>Paver, Asphalt</t>
  </si>
  <si>
    <t>Includes wheel and crawler equipment.</t>
  </si>
  <si>
    <t>35,000Lbs &amp; Over</t>
  </si>
  <si>
    <t>Pick-up, Asphalt</t>
  </si>
  <si>
    <t>to 275</t>
  </si>
  <si>
    <t>Striper</t>
  </si>
  <si>
    <t>Paint Capacity</t>
  </si>
  <si>
    <t>to 22</t>
  </si>
  <si>
    <t>40 Gal</t>
  </si>
  <si>
    <t>90 Gal</t>
  </si>
  <si>
    <t>to 122</t>
  </si>
  <si>
    <t>120 Gal</t>
  </si>
  <si>
    <t>Striper, Truck Mntd</t>
  </si>
  <si>
    <t>to 460</t>
  </si>
  <si>
    <t>Striper, Walk-behind</t>
  </si>
  <si>
    <t>12 Gal</t>
  </si>
  <si>
    <t>Paver accessory -Belt
Extension</t>
  </si>
  <si>
    <r>
      <rPr>
        <sz val="8"/>
        <rFont val="Arial"/>
        <family val="2"/>
      </rPr>
      <t>2002 Leeboy Conveyor Belt
Extension</t>
    </r>
  </si>
  <si>
    <t>crawler</t>
  </si>
  <si>
    <t>Plow, Snow, Grader Mntd</t>
  </si>
  <si>
    <t>Width</t>
  </si>
  <si>
    <t>to 10 Ft</t>
  </si>
  <si>
    <t>Include Grader for total cost</t>
  </si>
  <si>
    <t>to 14 Ft</t>
  </si>
  <si>
    <t>Plow, Truck Mntd</t>
  </si>
  <si>
    <t>to 15 Ft</t>
  </si>
  <si>
    <t>Include truck for total cost</t>
  </si>
  <si>
    <r>
      <rPr>
        <sz val="8"/>
        <rFont val="Arial"/>
        <family val="2"/>
      </rPr>
      <t>With leveling wing. Include
truck for total cost</t>
    </r>
  </si>
  <si>
    <t>Spreader, Sand</t>
  </si>
  <si>
    <t>Mounting</t>
  </si>
  <si>
    <t>Tailgate, Chassis</t>
  </si>
  <si>
    <t>Dump Body</t>
  </si>
  <si>
    <t>Truck (10yd)</t>
  </si>
  <si>
    <t>Spreader, Chemical</t>
  </si>
  <si>
    <t>to 4</t>
  </si>
  <si>
    <t>Pump -  Trash Pump</t>
  </si>
  <si>
    <t>10 MTC</t>
  </si>
  <si>
    <t>to 7</t>
  </si>
  <si>
    <t>2" Pump</t>
  </si>
  <si>
    <t>10,000 gph</t>
  </si>
  <si>
    <t>Pump</t>
  </si>
  <si>
    <t>Centrifugal, 8M pump</t>
  </si>
  <si>
    <t>to 4.5</t>
  </si>
  <si>
    <t>2" - 10,000 gal/hr.</t>
  </si>
  <si>
    <t>Hoses not included.</t>
  </si>
  <si>
    <t>Diaphragm pump</t>
  </si>
  <si>
    <t>2" - 3,000 gal/hr.</t>
  </si>
  <si>
    <t>Centrifugal, 18M pump</t>
  </si>
  <si>
    <t>3" - 18,000 gal/hr. pump</t>
  </si>
  <si>
    <t>to 15</t>
  </si>
  <si>
    <t>to 40</t>
  </si>
  <si>
    <t>4" - 40,000 gal/hr.</t>
  </si>
  <si>
    <t>to 95</t>
  </si>
  <si>
    <t>Does not include Hoses.</t>
  </si>
  <si>
    <t>to 350</t>
  </si>
  <si>
    <t>to 425</t>
  </si>
  <si>
    <t>to 575</t>
  </si>
  <si>
    <t>Aerial Lift, Truck Mntd</t>
  </si>
  <si>
    <t>Max. Platform Height</t>
  </si>
  <si>
    <t>Add this rate to truck rate for total lift and truck rate</t>
  </si>
  <si>
    <t>61 Ft</t>
  </si>
  <si>
    <t>80 Ft</t>
  </si>
  <si>
    <t>Max. Platform Load - 600Lbs</t>
  </si>
  <si>
    <t>81 Ft -100 Ft. Ht.</t>
  </si>
  <si>
    <t>Aerial Lift, Self-Propelled</t>
  </si>
  <si>
    <t>37 Ft. Ht.</t>
  </si>
  <si>
    <t>Articulated, Telescoping, Scissor.</t>
  </si>
  <si>
    <t>60 Ft. Ht.</t>
  </si>
  <si>
    <t>70 Ft. Ht.</t>
  </si>
  <si>
    <t>to 85</t>
  </si>
  <si>
    <t>125 Ft. Ht.</t>
  </si>
  <si>
    <t>Articulated and Telescoping.</t>
  </si>
  <si>
    <t>150 Ft. Ht.</t>
  </si>
  <si>
    <t>I.C. Aerial Lift, Self-Propelled</t>
  </si>
  <si>
    <t>Max. Platform Load - 500 Lbs</t>
  </si>
  <si>
    <t>75"x155", 40Ft Ht.</t>
  </si>
  <si>
    <t>2000 Lbs Capacity</t>
  </si>
  <si>
    <t>Crane, Truck Mntd</t>
  </si>
  <si>
    <t>Max. Lift Capacity</t>
  </si>
  <si>
    <t>24000 Lbs</t>
  </si>
  <si>
    <t>Include truck rate for total cost</t>
  </si>
  <si>
    <t>36000 Lbs</t>
  </si>
  <si>
    <t>60000 Lbs</t>
  </si>
  <si>
    <t>Pump - Trash-Pump</t>
  </si>
  <si>
    <t>CPB Rating - 10MTC</t>
  </si>
  <si>
    <t>10000 gal/Hr</t>
  </si>
  <si>
    <t>Self- Priming Trash Pump</t>
  </si>
  <si>
    <t>Crane</t>
  </si>
  <si>
    <t>8 MT</t>
  </si>
  <si>
    <t>15 MT</t>
  </si>
  <si>
    <t>50 MT</t>
  </si>
  <si>
    <t>70 MT</t>
  </si>
  <si>
    <t>110 MT</t>
  </si>
  <si>
    <t>Saw, Concrete</t>
  </si>
  <si>
    <t>Blade Diameter</t>
  </si>
  <si>
    <t>to 14</t>
  </si>
  <si>
    <t>14 In</t>
  </si>
  <si>
    <t>26 In</t>
  </si>
  <si>
    <t>Saw, Rock</t>
  </si>
  <si>
    <t>Jackhammer (Dry)</t>
  </si>
  <si>
    <t>Weight Class</t>
  </si>
  <si>
    <t>25-45 Lbs</t>
  </si>
  <si>
    <t>Jackhammer (Wet)</t>
  </si>
  <si>
    <t>30-55 Lbs</t>
  </si>
  <si>
    <t>Scraper</t>
  </si>
  <si>
    <t>Scraper Capacity</t>
  </si>
  <si>
    <t>16 CY</t>
  </si>
  <si>
    <t>to 365</t>
  </si>
  <si>
    <t>23 CY</t>
  </si>
  <si>
    <t>to 475</t>
  </si>
  <si>
    <t>34 CY</t>
  </si>
  <si>
    <t>to 600</t>
  </si>
  <si>
    <t>44 CY</t>
  </si>
  <si>
    <t>Loader, Skid-Steer</t>
  </si>
  <si>
    <t>Operating Capacity</t>
  </si>
  <si>
    <t>1000 Lbs</t>
  </si>
  <si>
    <t>2000 Lbs</t>
  </si>
  <si>
    <t>3000 Lbs</t>
  </si>
  <si>
    <t>Snow Blower, Truck Mntd</t>
  </si>
  <si>
    <t>600 Tph</t>
  </si>
  <si>
    <t>Does not include truck</t>
  </si>
  <si>
    <t>1400 Tph</t>
  </si>
  <si>
    <t>to 340</t>
  </si>
  <si>
    <t>2000 Tph</t>
  </si>
  <si>
    <t>2500 Tph</t>
  </si>
  <si>
    <t>Snow Thrower, Walk Behind</t>
  </si>
  <si>
    <t>Cutting Width</t>
  </si>
  <si>
    <t>25 in</t>
  </si>
  <si>
    <t>60 in</t>
  </si>
  <si>
    <t>Snow Blower</t>
  </si>
  <si>
    <t>2,000 Tph</t>
  </si>
  <si>
    <t>2,500 Tph</t>
  </si>
  <si>
    <t>3,500 Tph</t>
  </si>
  <si>
    <t>Dust Control De-Ice Unit</t>
  </si>
  <si>
    <t>1300-2000 gal</t>
  </si>
  <si>
    <t>173"Lx98"Wx51"H</t>
  </si>
  <si>
    <t>Hydro Pump w/100' 1/2" hose</t>
  </si>
  <si>
    <t>Loader-Backhoe, Wheel</t>
  </si>
  <si>
    <t>Loader Bucket Capacity</t>
  </si>
  <si>
    <t>Loader and Backhoe Buckets included.</t>
  </si>
  <si>
    <t>to 115</t>
  </si>
  <si>
    <t>1.75 CY</t>
  </si>
  <si>
    <t>Distributor,  Asphalt</t>
  </si>
  <si>
    <t>Tank Capacity</t>
  </si>
  <si>
    <t>500 Gal</t>
  </si>
  <si>
    <t>burners, insulated tank, and circulating spray bar.</t>
  </si>
  <si>
    <t>1000 Gal</t>
  </si>
  <si>
    <t>burners, insulated tank, and circulating spray bar.  Include</t>
  </si>
  <si>
    <t>4000 Gal</t>
  </si>
  <si>
    <t>Distributor</t>
  </si>
  <si>
    <t>ETNYRE Oil Distributor Model - PB348</t>
  </si>
  <si>
    <t>ETNYRE Quad Chip Spreader</t>
  </si>
  <si>
    <t>Trailer, Dump</t>
  </si>
  <si>
    <t>20 CY</t>
  </si>
  <si>
    <t>30 CY</t>
  </si>
  <si>
    <t>Trailer, Equipment</t>
  </si>
  <si>
    <t>30 Tons</t>
  </si>
  <si>
    <t>40 Tons</t>
  </si>
  <si>
    <t>60 Tons</t>
  </si>
  <si>
    <t>120 Tons</t>
  </si>
  <si>
    <t>Trailer, Water</t>
  </si>
  <si>
    <t>with sump and a rear spraybar.</t>
  </si>
  <si>
    <t>6000 Gal</t>
  </si>
  <si>
    <t>10000 Gal</t>
  </si>
  <si>
    <t>14000 Gal</t>
  </si>
  <si>
    <t>Truck- Water Tanker</t>
  </si>
  <si>
    <t>1000 gal. tank</t>
  </si>
  <si>
    <t>Tub Grinder</t>
  </si>
  <si>
    <t>to 440</t>
  </si>
  <si>
    <t>to 630</t>
  </si>
  <si>
    <t>to 760</t>
  </si>
  <si>
    <t>Horizontal Grinder</t>
  </si>
  <si>
    <t>Model HG6000</t>
  </si>
  <si>
    <t>Stump Grinder</t>
  </si>
  <si>
    <t>1988 Vermeer SC-112</t>
  </si>
  <si>
    <t>24" grinding wheel</t>
  </si>
  <si>
    <t>Sprayer, Seed</t>
  </si>
  <si>
    <t>Working Capacity</t>
  </si>
  <si>
    <t>750 Gal</t>
  </si>
  <si>
    <t>1250 Gal</t>
  </si>
  <si>
    <t>Trailer &amp; truck mounted. Does not include Prime</t>
  </si>
  <si>
    <t>3500 Gal</t>
  </si>
  <si>
    <t>Mulcher, Trailer Mntd</t>
  </si>
  <si>
    <t>7 TPH</t>
  </si>
  <si>
    <t>10 TPH</t>
  </si>
  <si>
    <t>to 120</t>
  </si>
  <si>
    <t>20 TPH</t>
  </si>
  <si>
    <t>Soil Recycler WR 2400</t>
  </si>
  <si>
    <t>w 317 gal fuel tank</t>
  </si>
  <si>
    <t>Trailer CAT</t>
  </si>
  <si>
    <t>Double Belly Bottom-dump Trailer</t>
  </si>
  <si>
    <t>26 CY of soil in one dump</t>
  </si>
  <si>
    <t>13 CY  of soil each berry</t>
  </si>
  <si>
    <t>Rake</t>
  </si>
  <si>
    <t>Barber Beach Sand Rake 600HDr, towed</t>
  </si>
  <si>
    <t>Chipper</t>
  </si>
  <si>
    <t>Wildcat 626 Cougar Trommel Screen chipper w belt</t>
  </si>
  <si>
    <t>Trailer, Office</t>
  </si>
  <si>
    <t>Trailer Size</t>
  </si>
  <si>
    <t>8' x 24'</t>
  </si>
  <si>
    <t>Cargo Size 16ft</t>
  </si>
  <si>
    <t>8' x 32'</t>
  </si>
  <si>
    <t>Cargo Size 24ft</t>
  </si>
  <si>
    <t>10' x 32'</t>
  </si>
  <si>
    <t>Cargo Size 20ft</t>
  </si>
  <si>
    <t>Trailer</t>
  </si>
  <si>
    <t>Haz-Mat Equipment trailer</t>
  </si>
  <si>
    <t>8'x18'</t>
  </si>
  <si>
    <t>Trailer, Covered Utility Trailer</t>
  </si>
  <si>
    <t>(7’ X  16’)</t>
  </si>
  <si>
    <t>Trailer, Dodge Ram</t>
  </si>
  <si>
    <t>8' x 24' shower trailer- 12 showers</t>
  </si>
  <si>
    <t>Trailer, Dodge</t>
  </si>
  <si>
    <t>32’ flatbed water</t>
  </si>
  <si>
    <t>Trencher</t>
  </si>
  <si>
    <t>Wheel Mounted. Chain and Wheel.</t>
  </si>
  <si>
    <t>Trencher accessories</t>
  </si>
  <si>
    <t>2008 Griswold Trenchbox</t>
  </si>
  <si>
    <t>Plow, Cable</t>
  </si>
  <si>
    <t>Plow Depth</t>
  </si>
  <si>
    <t>24 in</t>
  </si>
  <si>
    <t>36 in</t>
  </si>
  <si>
    <t>48 in</t>
  </si>
  <si>
    <t>Derrick, Hydraulic Digger</t>
  </si>
  <si>
    <t>Max. Boom Length</t>
  </si>
  <si>
    <t>60 Ft</t>
  </si>
  <si>
    <t>alignment attachment. Include truck rate</t>
  </si>
  <si>
    <t>90 Ft</t>
  </si>
  <si>
    <t>Truck, Concrete Mixer</t>
  </si>
  <si>
    <t>Mixer Capacity</t>
  </si>
  <si>
    <t>13 CY</t>
  </si>
  <si>
    <t>Truck, Fire</t>
  </si>
  <si>
    <t>100 Ft Ladder</t>
  </si>
  <si>
    <t>Pump Capacity</t>
  </si>
  <si>
    <t>1000 GPM</t>
  </si>
  <si>
    <t>1250 GPM</t>
  </si>
  <si>
    <t>1500 GPM</t>
  </si>
  <si>
    <t>2000 GPM</t>
  </si>
  <si>
    <t>Truck, Fire Ladder</t>
  </si>
  <si>
    <t>Ladder length</t>
  </si>
  <si>
    <t>75 FT</t>
  </si>
  <si>
    <t>150 FT</t>
  </si>
  <si>
    <t>No Ladder</t>
  </si>
  <si>
    <t>Rescure Equipment</t>
  </si>
  <si>
    <t>Truck, Flatbed</t>
  </si>
  <si>
    <t>Maximum Gvw</t>
  </si>
  <si>
    <t>15000 Lbs</t>
  </si>
  <si>
    <t>25000 Lbs</t>
  </si>
  <si>
    <t>30000 Lbs</t>
  </si>
  <si>
    <t>45000 Lbs</t>
  </si>
  <si>
    <t>Trailer, semi</t>
  </si>
  <si>
    <t>48ft to 53ft, flat-bed, freight, two axle</t>
  </si>
  <si>
    <t>50,000+ gvwr</t>
  </si>
  <si>
    <t>enclosed 48 ft to 53 ft, two axles</t>
  </si>
  <si>
    <t>28ft, single axle, freight</t>
  </si>
  <si>
    <t>25,000 gvwr</t>
  </si>
  <si>
    <t>Flat bed utility trailer</t>
  </si>
  <si>
    <t>6 ton</t>
  </si>
  <si>
    <t>Cleaner, Sewer/Catch Basin</t>
  </si>
  <si>
    <t>Hopper Capacity</t>
  </si>
  <si>
    <t>Truck Mounted.</t>
  </si>
  <si>
    <t>Vactor</t>
  </si>
  <si>
    <t>800 Gal Spoils/400 Gal Water</t>
  </si>
  <si>
    <t>500/800 gal</t>
  </si>
  <si>
    <t>Truck, Hydro Vac</t>
  </si>
  <si>
    <t>model LP555DT</t>
  </si>
  <si>
    <t>Leaf Vac</t>
  </si>
  <si>
    <t>Tow by Truck 22,000 cfm capacity</t>
  </si>
  <si>
    <t>Leaf Vac + Truck Code 8811</t>
  </si>
  <si>
    <t>Truck, Vacuum</t>
  </si>
  <si>
    <t>60,000 GVW</t>
  </si>
  <si>
    <t>Litter Picker</t>
  </si>
  <si>
    <t>model 2007 Barber</t>
  </si>
  <si>
    <t>towed by tractor</t>
  </si>
  <si>
    <t>Truck, Dump</t>
  </si>
  <si>
    <t>Struck Capacity</t>
  </si>
  <si>
    <t>to 220</t>
  </si>
  <si>
    <t>to 320</t>
  </si>
  <si>
    <t>18 CY</t>
  </si>
  <si>
    <t>Truck, Dump, Off Highway</t>
  </si>
  <si>
    <t>to 450</t>
  </si>
  <si>
    <t>28 CY</t>
  </si>
  <si>
    <t>Truck, Garbage</t>
  </si>
  <si>
    <t>to 255</t>
  </si>
  <si>
    <t>25 CY</t>
  </si>
  <si>
    <t>to 325</t>
  </si>
  <si>
    <t>32 CY</t>
  </si>
  <si>
    <t>E-BAM Services</t>
  </si>
  <si>
    <t>Environmental Beta Attenuation Air Monitor</t>
  </si>
  <si>
    <t>Powered by Solar System</t>
  </si>
  <si>
    <t>Attenuator, safety</t>
  </si>
  <si>
    <t>that can stop a vehicle at 60 mph</t>
  </si>
  <si>
    <t>Truck, Attenuator</t>
  </si>
  <si>
    <t>2004 Truck Mounted for 60 mph</t>
  </si>
  <si>
    <t>Truck, tow</t>
  </si>
  <si>
    <t>1987 Chevy Kodiak 70</t>
  </si>
  <si>
    <t>Van, Custom</t>
  </si>
  <si>
    <t>Special Service Canteen Truck</t>
  </si>
  <si>
    <t>Van, step</t>
  </si>
  <si>
    <t>model MT10FD</t>
  </si>
  <si>
    <t>Van-up to 15 passenger</t>
  </si>
  <si>
    <t>light duty, class 1</t>
  </si>
  <si>
    <t>225-300</t>
  </si>
  <si>
    <t>light duty, class 2</t>
  </si>
  <si>
    <t>Van-cargo</t>
  </si>
  <si>
    <t>225 - 300</t>
  </si>
  <si>
    <t>Vehicle, Small</t>
  </si>
  <si>
    <t>Vehicle, Recreational</t>
  </si>
  <si>
    <t>Golf Cart</t>
  </si>
  <si>
    <t>2 person</t>
  </si>
  <si>
    <t>Vibrator, Concrete</t>
  </si>
  <si>
    <t>Welder, Portable</t>
  </si>
  <si>
    <t>to 16</t>
  </si>
  <si>
    <t>Includes ground cable and lead cable.</t>
  </si>
  <si>
    <t>to 34</t>
  </si>
  <si>
    <t>Truck, Water</t>
  </si>
  <si>
    <t>2500 Gal</t>
  </si>
  <si>
    <t>Include pump and rear spray system.</t>
  </si>
  <si>
    <t>Container &amp; roll off truck</t>
  </si>
  <si>
    <t>30 yds</t>
  </si>
  <si>
    <t>Truck, Tractor</t>
  </si>
  <si>
    <t>1997 Freightliner F120</t>
  </si>
  <si>
    <t>4 x 2</t>
  </si>
  <si>
    <t>25000 lbs</t>
  </si>
  <si>
    <t>to 330</t>
  </si>
  <si>
    <t>35000 lbs</t>
  </si>
  <si>
    <t>6 x 2</t>
  </si>
  <si>
    <t>45000 lbs</t>
  </si>
  <si>
    <t>Truck, freight</t>
  </si>
  <si>
    <t>Enclosed w/lift gate. Medium duty class 5</t>
  </si>
  <si>
    <t>gvwr 16000-19500 Lbs</t>
  </si>
  <si>
    <t>Truck, backhoe carrier</t>
  </si>
  <si>
    <t>Three axle, class 8, heavy duty</t>
  </si>
  <si>
    <t>over 33000Lbs</t>
  </si>
  <si>
    <t>Eenclosed w/lift gate. Heavy duty, class</t>
  </si>
  <si>
    <r>
      <rPr>
        <sz val="8"/>
        <rFont val="Arial"/>
        <family val="2"/>
      </rPr>
      <t>7, 26,001 to 33,000 lbs
gvwr</t>
    </r>
  </si>
  <si>
    <t>Truck</t>
  </si>
  <si>
    <t>Tilt and roll-back, two axle, class 7 heavy duty,</t>
  </si>
  <si>
    <t>to 33,000 gvwr</t>
  </si>
  <si>
    <t>Truck,</t>
  </si>
  <si>
    <t>Tilt and roll back, three axle. class 8 heavy duty</t>
  </si>
  <si>
    <t>over 33,001+ gvwr</t>
  </si>
  <si>
    <t>Truck, Pickup</t>
  </si>
  <si>
    <t>When transporting people.</t>
  </si>
  <si>
    <t>1/2-ton Pickup Truck</t>
  </si>
  <si>
    <t>4x2-Axle</t>
  </si>
  <si>
    <t>1-ton Pickup Truck</t>
  </si>
  <si>
    <t>1 1/4-ton Pickup Truck</t>
  </si>
  <si>
    <t>1 1/2-ton Pickup Truck</t>
  </si>
  <si>
    <t>1 3/4-ton Pickup Truck</t>
  </si>
  <si>
    <t>3/4-ton Pickup Truck</t>
  </si>
  <si>
    <t>4x4-Axle</t>
  </si>
  <si>
    <t>Crew</t>
  </si>
  <si>
    <t>Skidder accessory</t>
  </si>
  <si>
    <t>2005 JCB Grapple Claw</t>
  </si>
  <si>
    <t>Forklift, accessory</t>
  </si>
  <si>
    <t>2005 ACS Grapple Bucket</t>
  </si>
  <si>
    <t>Truck,  Loader</t>
  </si>
  <si>
    <t>Debris/Log  (Knuckleboom Loader/Truck)</t>
  </si>
  <si>
    <t>Chipper- Wood Recycler</t>
  </si>
  <si>
    <t>Cat 16 engine</t>
  </si>
  <si>
    <t>model Cat 525B</t>
  </si>
  <si>
    <t>up to 160</t>
  </si>
  <si>
    <t>40K lbs- model Cat  525C</t>
  </si>
  <si>
    <t>161 and up</t>
  </si>
  <si>
    <t>Truck, service</t>
  </si>
  <si>
    <t>fuel and lube</t>
  </si>
  <si>
    <t>215-225</t>
  </si>
  <si>
    <t>up to 26,000 gvwr</t>
  </si>
  <si>
    <t>Truck, fuel</t>
  </si>
  <si>
    <t>2009 International 1,800 gal. storage tank</t>
  </si>
  <si>
    <t>Mobile Command Trailer</t>
  </si>
  <si>
    <t>(8’ X 28’) with 7.5 KW Generator</t>
  </si>
  <si>
    <t>Mobile Response Trailer</t>
  </si>
  <si>
    <t>(8’ X 31’) with 4.5 KW Generator?</t>
  </si>
  <si>
    <t>Mobile Command Center</t>
  </si>
  <si>
    <t>(unified) (RV) Ulitimaster MP-35</t>
  </si>
  <si>
    <t>43 FT Long with Generator</t>
  </si>
  <si>
    <t>Mobile Command Post Vehicle</t>
  </si>
  <si>
    <t>(RV) (In- Motion)</t>
  </si>
  <si>
    <t>22-Ft Long</t>
  </si>
  <si>
    <r>
      <rPr>
        <sz val="8"/>
        <rFont val="Arial"/>
        <family val="2"/>
      </rPr>
      <t>(RV) (Stationary)  w/9.6 KW
Generator</t>
    </r>
  </si>
  <si>
    <t>Mobile Command Center
(Trailer)</t>
  </si>
  <si>
    <r>
      <rPr>
        <sz val="8"/>
        <rFont val="Arial"/>
        <family val="2"/>
      </rPr>
      <t>48'x8' Trailer, Fully Equiped Mobile
Command Center</t>
    </r>
  </si>
  <si>
    <t>48-Ft Long</t>
  </si>
  <si>
    <t>Mobile Command Center (Trailer)</t>
  </si>
  <si>
    <t>48'x8' When being Moved w/Truck Tractor</t>
  </si>
  <si>
    <r>
      <rPr>
        <sz val="8"/>
        <rFont val="Arial"/>
        <family val="2"/>
      </rPr>
      <t>43'x8.5' x 13.5'H with self 30kw
Generator</t>
    </r>
  </si>
  <si>
    <t>2007-Freightliner MT-55, (RV)</t>
  </si>
  <si>
    <t>Mobile Command Van</t>
  </si>
  <si>
    <t>1990- Ford Econoline- Communication Van</t>
  </si>
  <si>
    <t>47.5' X 8.75 Fully Equip' (In motion) (RV)</t>
  </si>
  <si>
    <t>47.5' X 8.75 Fully Equip' (Stationary)</t>
  </si>
  <si>
    <t>Mobile Command Vehicle</t>
  </si>
  <si>
    <t>53' X 8.75 Fully Equip</t>
  </si>
  <si>
    <t>480-550</t>
  </si>
  <si>
    <t>Light Tower</t>
  </si>
  <si>
    <r>
      <rPr>
        <sz val="8"/>
        <rFont val="Arial"/>
        <family val="2"/>
      </rPr>
      <t>Terex/Amida AL 4000.  with (4)
500 watt lights</t>
    </r>
  </si>
  <si>
    <t>w/10kw power unit</t>
  </si>
  <si>
    <t>2004 Allmand</t>
  </si>
  <si>
    <t>SandBagger Machine</t>
  </si>
  <si>
    <t>(Spider) automatic</t>
  </si>
  <si>
    <t>Helicopter</t>
  </si>
  <si>
    <t>OH-58 KIOWA (Military) is the same as “Bell-206B3</t>
  </si>
  <si>
    <t>OH-58 KIOWA (Military) is the same as “Bell-206BR</t>
  </si>
  <si>
    <t>Model Bell 206-L3 Jet Range Helicopter</t>
  </si>
  <si>
    <t>Jet Range III-Helicopter</t>
  </si>
  <si>
    <t>Model Bell 206L1 Long Ranger</t>
  </si>
  <si>
    <t>Long Ranger</t>
  </si>
  <si>
    <t>Model Bell 206LT Long Range Twinranger</t>
  </si>
  <si>
    <t>Twinranger</t>
  </si>
  <si>
    <t>Model Bell 407 EMS- Ambulance</t>
  </si>
  <si>
    <t>Piper-Fixed wing</t>
  </si>
  <si>
    <t>Model Navajo PA-31</t>
  </si>
  <si>
    <t>PA-31-350, Navajo Chieftn twin engine</t>
  </si>
  <si>
    <t>Sikorsky Helicopter</t>
  </si>
  <si>
    <t>Model UH-60 (Blackhawk) medium lift</t>
  </si>
  <si>
    <t>Medium Lift</t>
  </si>
  <si>
    <t>Fire Fighter Same as S70C</t>
  </si>
  <si>
    <t>Model UH-A (Blackhawk) Medium lift</t>
  </si>
  <si>
    <t>Fire Fighter</t>
  </si>
  <si>
    <t>Boeing Helicopter</t>
  </si>
  <si>
    <t>Model CH-47 (Chinook) heavy lift</t>
  </si>
  <si>
    <t>Heavy Lift</t>
  </si>
  <si>
    <t>Helicopter- light utility</t>
  </si>
  <si>
    <t>Model  Bell 407GX - 7 seater</t>
  </si>
  <si>
    <t>7-Seaters</t>
  </si>
  <si>
    <t>Passenger Aircraft</t>
  </si>
  <si>
    <t>Modle Bell 206L- 7 seater</t>
  </si>
  <si>
    <t>Model Bell-206L4</t>
  </si>
  <si>
    <t>King Air 200 Turboprop Aircraft</t>
  </si>
  <si>
    <t>Blackhawk King Air B200XP61</t>
  </si>
  <si>
    <t>Turboprops Blackhawk Aircraft</t>
  </si>
  <si>
    <t>Blackhawk Caravan XP42 A</t>
  </si>
  <si>
    <t>King Air C90 XP135 A</t>
  </si>
  <si>
    <t>Aerostar Piston Aircraft</t>
  </si>
  <si>
    <t>Aerostar 601P</t>
  </si>
  <si>
    <t>Wire Puller Machine</t>
  </si>
  <si>
    <t>Overhead Wire Pulling Machine</t>
  </si>
  <si>
    <t>Overhead/Underground Wire Pulling Machine</t>
  </si>
  <si>
    <t>Wire Tensioning Machine</t>
  </si>
  <si>
    <t>Overhead Wire Tensioning Machine</t>
  </si>
  <si>
    <t>Aerial Lift</t>
  </si>
  <si>
    <t>model 2008 Genie Scissor Lift</t>
  </si>
  <si>
    <t>Not Otherwside Specified</t>
  </si>
  <si>
    <t>DEPARTMENT OF HOMELAND SECURITY 
FEDERAL EMERGENCY MANAGEMENT AGENCY 
RECOVERY DIRECTORATE</t>
  </si>
  <si>
    <t>PUBLIC ASSISTANCE DIVISION 
WASHINGTON, DC 20472</t>
  </si>
  <si>
    <t>The rates on this Schedule of Equipment Rates are for applicant owned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all maintenance, field repairs, fuel, lubricants, tires, OSHA equipment and other costs incidental to operation. Standby equipment costs are not eligible.</t>
  </si>
  <si>
    <t>Equipment must be in actual operation performing eligible work in order for reimbursement to be eligible. LABOR COSTS OF OPERATOR ARE NOT INCLUDED in the rates and should be approved separately from equipment costs.</t>
  </si>
  <si>
    <t>Information regarding the use of the Schedule is contained in 44 CFR § 206.228 Allowable Costs. Rates for equipment not listed will be furnished by FEMA upon request. Any appeals shall be in accordance with 44 CFR § 206.206 Appeals.</t>
  </si>
  <si>
    <t>THESE RATES ARE APPLICABLE TO MAJOR DISASTERS AND EMERGENCIES DECLARED BY THE PRESIDENT ON OR AFTER SEPTMBER 1, 2017.</t>
  </si>
  <si>
    <t>RESOURCE TYPE</t>
  </si>
  <si>
    <t>Eligibility For Reimbursement</t>
  </si>
  <si>
    <t xml:space="preserve">  </t>
  </si>
  <si>
    <t>XXXXX Fire- Mutual Aid Response</t>
  </si>
  <si>
    <t>CalOES - Law Enforcement Mutual Aid Assistance (LEMA) Program</t>
  </si>
  <si>
    <t xml:space="preserve">1,  LEMA requested to preposition resources (doesn't require 12-hour grace period) undeclared events, </t>
  </si>
  <si>
    <t>2.  LEMA request is related to a State or Federally declared state of emergency.</t>
  </si>
  <si>
    <t>3650 Schriever Ave</t>
  </si>
  <si>
    <t>Mather, CA.  95655</t>
  </si>
  <si>
    <t>TO:                        CalOES - Law Enforcement Branch</t>
  </si>
  <si>
    <t xml:space="preserve"> Email:  LEMAFUND@caloes.ca.gov</t>
  </si>
  <si>
    <t>In order to be eligible for reimbursement the resource must have been requested and not self deployed. The reimbursement period starts after the first 12 hours. All back up documentation must be provided. Depending on the Type of Mutual Aid Provided the expenses incurred may vary.</t>
  </si>
  <si>
    <t>4.  Major law enforcement action requiring extended or specialized LEMA.</t>
  </si>
  <si>
    <t>5.  LEMA for a mass casualty incident or extended mass causality operation.</t>
  </si>
  <si>
    <t>6.  Technology support or specialized resources to support LEMA response.</t>
  </si>
  <si>
    <t>Criteria</t>
  </si>
  <si>
    <t>Eligible Costs</t>
  </si>
  <si>
    <t>3.  LEMA is requested for a multi-jurisdiction event.</t>
  </si>
  <si>
    <t>6.  Extraordinary equipment (aviation assets, rapid DNA machines, etc.)</t>
  </si>
  <si>
    <t>2.  Overtime for backfill for responding Deputy/Officer overtime.</t>
  </si>
  <si>
    <t xml:space="preserve">     or before declarations are known.</t>
  </si>
  <si>
    <t>3.  Lodging   **</t>
  </si>
  <si>
    <t>1.  Overtime for responding Deputy/Officer.  *</t>
  </si>
  <si>
    <t>4.  Per Diem  ***</t>
  </si>
  <si>
    <t>5.  Mileage  ****</t>
  </si>
  <si>
    <t>*       Overtime calulations cannot include worker's compensation.</t>
  </si>
  <si>
    <t>***    Use the State rate.</t>
  </si>
  <si>
    <t>****   Mileage is currently 0.62 cents per mile.</t>
  </si>
  <si>
    <t>**      Lodging should be at the State rate for the area of the event whenever possible.  All exceptions</t>
  </si>
  <si>
    <t xml:space="preserve">         need to be explained.</t>
  </si>
  <si>
    <t xml:space="preserve">CalOES - Law Enforcement Mutual Aid Assistance (LEMA) Program </t>
  </si>
  <si>
    <t xml:space="preserve">                                                           CalOES - Law Enforcement Mutual Aid Assistance (LEMA) Program </t>
  </si>
  <si>
    <t xml:space="preserve">                           CalOES - Law Enforcement Mutual Aid Assistance (LEMA) Program </t>
  </si>
  <si>
    <t>Attn:  LEMA Assistance Unit</t>
  </si>
  <si>
    <t>FORCE ACCOUNT RA EQUIPMENT</t>
  </si>
  <si>
    <t xml:space="preserve">TO:                        </t>
  </si>
  <si>
    <t>FORCE ACCOUNT LEMA EQUIPMENT</t>
  </si>
  <si>
    <t>GRAND TOTAL</t>
  </si>
  <si>
    <t>RA MATERIALS</t>
  </si>
  <si>
    <t>RA RENTAL EQUIPMENT</t>
  </si>
  <si>
    <t>RA CONTRACTS</t>
  </si>
  <si>
    <t>RA TOTAL</t>
  </si>
  <si>
    <t>LEMA TOTAL</t>
  </si>
  <si>
    <t>LEMA MATERIALS</t>
  </si>
  <si>
    <t>LEMA RENTAL EQUIPMENT</t>
  </si>
  <si>
    <t>LEMA CONTRACTS</t>
  </si>
  <si>
    <r>
      <t>FORCE ACCOUNT LABOR OVERTIME</t>
    </r>
    <r>
      <rPr>
        <b/>
        <i/>
        <sz val="11"/>
        <rFont val="Century Gothic"/>
        <family val="2"/>
      </rPr>
      <t xml:space="preserve"> TIME</t>
    </r>
  </si>
  <si>
    <t>PLEASE CLICK ON THE PICTURE OF THE SOP FOR IT TO OPEN FOR DIRECTIONS!</t>
  </si>
  <si>
    <t>LEMA Incident Period:</t>
  </si>
  <si>
    <t>FMAG Incident Period:</t>
  </si>
  <si>
    <t xml:space="preserve">CDAA Incident Period: </t>
  </si>
  <si>
    <t>Force Account Labor - Straight Time/Overtime</t>
  </si>
  <si>
    <t xml:space="preserve">
TOTAL</t>
  </si>
  <si>
    <t>FORCE ACCOUNT LABOR REGULAR TIME/OVERTIME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</si>
</sst>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quot;$&quot;#,##0.00"/>
    <numFmt numFmtId="165" formatCode="m/d"/>
    <numFmt numFmtId="166" formatCode="0.0"/>
    <numFmt numFmtId="167" formatCode="m/d/yy"/>
    <numFmt numFmtId="168" formatCode="#,##0.0000_);\(#,##0.0000\)"/>
    <numFmt numFmtId="169" formatCode="mm/dd/yy;@"/>
    <numFmt numFmtId="170" formatCode="m/d;@"/>
    <numFmt numFmtId="171" formatCode="[&lt;=9999999]###\-####;\(###\)\ ###\-####"/>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name val="Arial"/>
      <family val="2"/>
    </font>
    <font>
      <b/>
      <sz val="12"/>
      <name val="Arial"/>
      <family val="2"/>
    </font>
    <font>
      <b/>
      <sz val="10"/>
      <name val="Arial"/>
      <family val="2"/>
    </font>
    <font>
      <sz val="10"/>
      <name val="Arial"/>
      <family val="2"/>
    </font>
    <font>
      <b/>
      <sz val="11"/>
      <name val="Arial"/>
      <family val="2"/>
    </font>
    <font>
      <sz val="11"/>
      <name val="Arial"/>
      <family val="2"/>
    </font>
    <font>
      <sz val="8"/>
      <name val="Arial"/>
      <family val="2"/>
    </font>
    <font>
      <sz val="9"/>
      <name val="Arial"/>
      <family val="2"/>
    </font>
    <font>
      <b/>
      <sz val="8"/>
      <name val="Arial"/>
      <family val="2"/>
    </font>
    <font>
      <b/>
      <sz val="16"/>
      <name val="Arial"/>
      <family val="2"/>
    </font>
    <font>
      <sz val="12"/>
      <name val="Arial"/>
      <family val="2"/>
    </font>
    <font>
      <sz val="8"/>
      <color indexed="81"/>
      <name val="Tahoma"/>
      <family val="2"/>
    </font>
    <font>
      <b/>
      <sz val="8"/>
      <color indexed="81"/>
      <name val="Tahoma"/>
      <family val="2"/>
    </font>
    <font>
      <b/>
      <sz val="14"/>
      <name val="Arial"/>
      <family val="2"/>
    </font>
    <font>
      <sz val="8"/>
      <name val="Arial"/>
      <family val="2"/>
    </font>
    <font>
      <sz val="10"/>
      <color indexed="8"/>
      <name val="Arial"/>
      <family val="2"/>
    </font>
    <font>
      <sz val="10"/>
      <color indexed="9"/>
      <name val="Arial"/>
      <family val="2"/>
    </font>
    <font>
      <i/>
      <sz val="8"/>
      <name val="Arial"/>
      <family val="2"/>
    </font>
    <font>
      <b/>
      <u/>
      <sz val="10"/>
      <name val="Arial"/>
      <family val="2"/>
    </font>
    <font>
      <sz val="10"/>
      <color indexed="51"/>
      <name val="Arial"/>
      <family val="2"/>
    </font>
    <font>
      <b/>
      <sz val="14"/>
      <name val="Arial"/>
      <family val="2"/>
    </font>
    <font>
      <sz val="11"/>
      <color indexed="9"/>
      <name val="Arial"/>
      <family val="2"/>
    </font>
    <font>
      <sz val="12"/>
      <color indexed="81"/>
      <name val="Tahoma"/>
      <family val="2"/>
    </font>
    <font>
      <b/>
      <sz val="6"/>
      <name val="Arial"/>
      <family val="2"/>
    </font>
    <font>
      <b/>
      <sz val="12"/>
      <color indexed="16"/>
      <name val="Arial"/>
      <family val="2"/>
    </font>
    <font>
      <sz val="1"/>
      <name val="Arial"/>
      <family val="2"/>
    </font>
    <font>
      <sz val="1"/>
      <color indexed="26"/>
      <name val="Arial"/>
      <family val="2"/>
    </font>
    <font>
      <b/>
      <sz val="9"/>
      <name val="Arial"/>
      <family val="2"/>
    </font>
    <font>
      <b/>
      <sz val="7"/>
      <name val="Arial"/>
      <family val="2"/>
    </font>
    <font>
      <sz val="14"/>
      <name val="Arial"/>
      <family val="2"/>
    </font>
    <font>
      <b/>
      <sz val="10"/>
      <color indexed="8"/>
      <name val="Arial"/>
      <family val="2"/>
    </font>
    <font>
      <b/>
      <sz val="12"/>
      <color indexed="9"/>
      <name val="Arial"/>
      <family val="2"/>
    </font>
    <font>
      <i/>
      <sz val="10"/>
      <color indexed="9"/>
      <name val="Arial"/>
      <family val="2"/>
    </font>
    <font>
      <b/>
      <sz val="10"/>
      <color indexed="18"/>
      <name val="Arial"/>
      <family val="2"/>
    </font>
    <font>
      <b/>
      <sz val="14"/>
      <color indexed="9"/>
      <name val="Arial"/>
      <family val="2"/>
    </font>
    <font>
      <b/>
      <u/>
      <sz val="10"/>
      <color indexed="12"/>
      <name val="Arial"/>
      <family val="2"/>
    </font>
    <font>
      <sz val="9"/>
      <color indexed="8"/>
      <name val="Arial"/>
      <family val="2"/>
    </font>
    <font>
      <u/>
      <sz val="11"/>
      <color theme="10"/>
      <name val="Calibri"/>
      <family val="2"/>
    </font>
    <font>
      <b/>
      <sz val="11"/>
      <color theme="1"/>
      <name val="Calibri"/>
      <family val="2"/>
      <scheme val="minor"/>
    </font>
    <font>
      <sz val="11"/>
      <color theme="1" tint="0.24994659260841701"/>
      <name val="Calibri"/>
      <family val="2"/>
      <scheme val="minor"/>
    </font>
    <font>
      <sz val="48"/>
      <color theme="1" tint="0.24994659260841701"/>
      <name val="Calibri"/>
      <family val="2"/>
      <scheme val="minor"/>
    </font>
    <font>
      <sz val="11"/>
      <name val="Calibri"/>
      <family val="2"/>
      <scheme val="minor"/>
    </font>
    <font>
      <sz val="28"/>
      <color theme="5" tint="-0.24994659260841701"/>
      <name val="Cambria"/>
      <family val="2"/>
      <scheme val="major"/>
    </font>
    <font>
      <sz val="28"/>
      <color theme="1"/>
      <name val="Cambria"/>
      <family val="2"/>
      <scheme val="major"/>
    </font>
    <font>
      <b/>
      <sz val="16"/>
      <color theme="5" tint="-0.24994659260841701"/>
      <name val="Cambria"/>
      <family val="2"/>
      <scheme val="major"/>
    </font>
    <font>
      <b/>
      <sz val="16"/>
      <name val="Cambria"/>
      <family val="2"/>
      <scheme val="major"/>
    </font>
    <font>
      <sz val="11"/>
      <color theme="1" tint="0.24994659260841701"/>
      <name val="Cambria"/>
      <family val="2"/>
      <scheme val="major"/>
    </font>
    <font>
      <sz val="10"/>
      <name val="Calibri"/>
      <family val="2"/>
      <scheme val="minor"/>
    </font>
    <font>
      <b/>
      <sz val="11"/>
      <color theme="1" tint="0.24994659260841701"/>
      <name val="Cambria"/>
      <family val="2"/>
      <scheme val="major"/>
    </font>
    <font>
      <b/>
      <sz val="11"/>
      <color theme="5" tint="-0.499984740745262"/>
      <name val="Calibri"/>
      <family val="2"/>
      <scheme val="minor"/>
    </font>
    <font>
      <b/>
      <sz val="16"/>
      <color theme="1"/>
      <name val="Calibri"/>
      <family val="2"/>
      <scheme val="minor"/>
    </font>
    <font>
      <i/>
      <sz val="11"/>
      <color theme="1" tint="0.34998626667073579"/>
      <name val="Calibri"/>
      <family val="2"/>
      <scheme val="minor"/>
    </font>
    <font>
      <b/>
      <u/>
      <sz val="11"/>
      <name val="Arial"/>
      <family val="2"/>
    </font>
    <font>
      <sz val="10"/>
      <color indexed="9"/>
      <name val="Calibri"/>
      <family val="2"/>
      <scheme val="minor"/>
    </font>
    <font>
      <b/>
      <sz val="10"/>
      <color theme="0"/>
      <name val="Calibri"/>
      <family val="2"/>
      <scheme val="minor"/>
    </font>
    <font>
      <sz val="8"/>
      <color rgb="FF000000"/>
      <name val="Arial"/>
      <family val="2"/>
    </font>
    <font>
      <b/>
      <u/>
      <sz val="14"/>
      <name val="Arial"/>
      <family val="2"/>
    </font>
    <font>
      <b/>
      <u/>
      <sz val="12"/>
      <name val="Arial"/>
      <family val="2"/>
    </font>
    <font>
      <b/>
      <sz val="18"/>
      <name val="Arial"/>
      <family val="2"/>
    </font>
    <font>
      <sz val="16"/>
      <name val="Arial"/>
      <family val="2"/>
    </font>
    <font>
      <b/>
      <sz val="11"/>
      <name val="Century Gothic"/>
      <family val="2"/>
    </font>
    <font>
      <b/>
      <i/>
      <sz val="11"/>
      <name val="Century Gothic"/>
      <family val="2"/>
    </font>
    <font>
      <b/>
      <sz val="16"/>
      <name val="Century Gothic"/>
      <family val="2"/>
    </font>
  </fonts>
  <fills count="2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indexed="22"/>
        <bgColor indexed="64"/>
      </patternFill>
    </fill>
    <fill>
      <patternFill patternType="solid">
        <fgColor indexed="18"/>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FF0000"/>
        <bgColor indexed="64"/>
      </patternFill>
    </fill>
  </fills>
  <borders count="84">
    <border>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bottom style="thin">
        <color theme="1"/>
      </bottom>
      <diagonal/>
    </border>
    <border>
      <left/>
      <right/>
      <top style="thin">
        <color theme="5"/>
      </top>
      <bottom style="thin">
        <color theme="5"/>
      </bottom>
      <diagonal/>
    </border>
    <border>
      <left style="medium">
        <color indexed="64"/>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8">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12" fillId="0" borderId="0"/>
    <xf numFmtId="44" fontId="12" fillId="0" borderId="0" applyFont="0" applyFill="0" applyBorder="0" applyAlignment="0" applyProtection="0"/>
    <xf numFmtId="0" fontId="24" fillId="0" borderId="0">
      <alignment vertical="top"/>
    </xf>
    <xf numFmtId="0" fontId="46" fillId="0" borderId="0" applyNumberFormat="0" applyFill="0" applyBorder="0" applyAlignment="0" applyProtection="0">
      <alignment vertical="top"/>
      <protection locked="0"/>
    </xf>
    <xf numFmtId="0" fontId="5" fillId="0" borderId="0"/>
    <xf numFmtId="0" fontId="6" fillId="0" borderId="0"/>
    <xf numFmtId="0" fontId="4" fillId="0" borderId="0"/>
    <xf numFmtId="0" fontId="6" fillId="0" borderId="0"/>
    <xf numFmtId="0" fontId="6" fillId="0" borderId="0"/>
    <xf numFmtId="0" fontId="3" fillId="0" borderId="0"/>
    <xf numFmtId="0" fontId="2" fillId="0" borderId="0"/>
    <xf numFmtId="0" fontId="48" fillId="0" borderId="0">
      <alignment wrapText="1"/>
    </xf>
    <xf numFmtId="0" fontId="50" fillId="0" borderId="0" applyNumberFormat="0" applyFill="0" applyBorder="0" applyAlignment="0">
      <alignment wrapText="1"/>
    </xf>
    <xf numFmtId="0" fontId="51" fillId="0" borderId="0" applyNumberFormat="0" applyFill="0" applyBorder="0" applyProtection="0">
      <alignment horizontal="right"/>
    </xf>
    <xf numFmtId="0" fontId="53" fillId="0" borderId="0" applyNumberFormat="0" applyFill="0" applyBorder="0" applyProtection="0">
      <alignment horizontal="left"/>
    </xf>
    <xf numFmtId="0" fontId="55" fillId="0" borderId="0" applyNumberFormat="0" applyFill="0" applyProtection="0">
      <alignment horizontal="left"/>
    </xf>
    <xf numFmtId="0" fontId="57" fillId="0" borderId="0" applyNumberFormat="0" applyFill="0" applyProtection="0"/>
    <xf numFmtId="14" fontId="48" fillId="0" borderId="0" applyFont="0" applyFill="0" applyBorder="0" applyAlignment="0">
      <alignment horizontal="left" vertical="top" wrapText="1"/>
    </xf>
    <xf numFmtId="171" fontId="48" fillId="0" borderId="0" applyFont="0" applyFill="0" applyBorder="0" applyAlignment="0">
      <alignment horizontal="left" vertical="top" wrapText="1"/>
    </xf>
    <xf numFmtId="0" fontId="48" fillId="0" borderId="0" applyNumberFormat="0" applyFont="0" applyFill="0" applyBorder="0">
      <alignment horizontal="left" wrapText="1" indent="8"/>
    </xf>
    <xf numFmtId="0" fontId="58" fillId="0" borderId="76" applyNumberFormat="0" applyFill="0" applyProtection="0">
      <alignment horizontal="left" wrapText="1"/>
    </xf>
    <xf numFmtId="4" fontId="48" fillId="0" borderId="0" applyFont="0" applyFill="0" applyBorder="0" applyProtection="0">
      <alignment horizontal="right"/>
    </xf>
    <xf numFmtId="164" fontId="48" fillId="0" borderId="0" applyFont="0" applyFill="0" applyBorder="0" applyProtection="0">
      <alignment horizontal="right"/>
    </xf>
    <xf numFmtId="0" fontId="60" fillId="0" borderId="0" applyNumberFormat="0" applyFill="0" applyBorder="0" applyProtection="0">
      <alignment horizontal="center" wrapText="1"/>
    </xf>
  </cellStyleXfs>
  <cellXfs count="647">
    <xf numFmtId="0" fontId="0" fillId="0" borderId="0" xfId="0"/>
    <xf numFmtId="0" fontId="12" fillId="2" borderId="0" xfId="0" applyFont="1" applyFill="1"/>
    <xf numFmtId="0" fontId="25" fillId="2" borderId="0" xfId="0" applyFont="1" applyFill="1"/>
    <xf numFmtId="0" fontId="0" fillId="2" borderId="0" xfId="0" applyFill="1" applyBorder="1" applyProtection="1"/>
    <xf numFmtId="0" fontId="11" fillId="2" borderId="0" xfId="0" applyFont="1" applyFill="1" applyBorder="1" applyAlignment="1" applyProtection="1">
      <alignment horizontal="center"/>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11" fillId="2" borderId="9" xfId="0" applyFont="1" applyFill="1" applyBorder="1" applyProtection="1"/>
    <xf numFmtId="0" fontId="11" fillId="2" borderId="0" xfId="0" applyFont="1" applyFill="1" applyBorder="1" applyProtection="1"/>
    <xf numFmtId="0" fontId="15" fillId="2" borderId="10" xfId="0" applyFont="1" applyFill="1" applyBorder="1" applyAlignment="1" applyProtection="1">
      <alignment horizontal="right"/>
    </xf>
    <xf numFmtId="0" fontId="11" fillId="2" borderId="9" xfId="0" applyFont="1" applyFill="1" applyBorder="1" applyAlignment="1" applyProtection="1">
      <alignment horizontal="left"/>
    </xf>
    <xf numFmtId="0" fontId="11" fillId="2" borderId="9" xfId="0" applyFont="1" applyFill="1" applyBorder="1" applyAlignment="1" applyProtection="1">
      <alignment horizontal="right"/>
    </xf>
    <xf numFmtId="0" fontId="17" fillId="2" borderId="9" xfId="0" applyFont="1" applyFill="1" applyBorder="1" applyProtection="1"/>
    <xf numFmtId="0" fontId="0" fillId="4" borderId="0" xfId="0" applyFill="1" applyBorder="1" applyAlignment="1" applyProtection="1"/>
    <xf numFmtId="0" fontId="0" fillId="2" borderId="0" xfId="0" applyFill="1" applyBorder="1" applyAlignment="1" applyProtection="1">
      <alignment horizontal="center"/>
    </xf>
    <xf numFmtId="0" fontId="0" fillId="4" borderId="0" xfId="0" applyFill="1" applyProtection="1"/>
    <xf numFmtId="0" fontId="0" fillId="4" borderId="9" xfId="0" applyFill="1" applyBorder="1" applyProtection="1"/>
    <xf numFmtId="0" fontId="11" fillId="4" borderId="0" xfId="0" applyFont="1" applyFill="1" applyBorder="1" applyAlignment="1" applyProtection="1">
      <alignment horizontal="center"/>
    </xf>
    <xf numFmtId="0" fontId="17" fillId="2" borderId="11" xfId="0" applyFont="1" applyFill="1" applyBorder="1" applyProtection="1"/>
    <xf numFmtId="0" fontId="23" fillId="2" borderId="9" xfId="0" applyFont="1" applyFill="1" applyBorder="1" applyProtection="1"/>
    <xf numFmtId="44" fontId="6" fillId="2" borderId="0" xfId="1" applyFill="1" applyBorder="1" applyAlignment="1" applyProtection="1">
      <alignment horizontal="center"/>
    </xf>
    <xf numFmtId="0" fontId="11" fillId="4" borderId="0" xfId="0" applyFont="1" applyFill="1" applyBorder="1" applyProtection="1"/>
    <xf numFmtId="0" fontId="11" fillId="4" borderId="9" xfId="0" applyFont="1" applyFill="1" applyBorder="1" applyProtection="1"/>
    <xf numFmtId="0" fontId="14" fillId="2" borderId="0" xfId="0" applyFont="1" applyFill="1"/>
    <xf numFmtId="0" fontId="6" fillId="4" borderId="0" xfId="0" applyFont="1" applyFill="1" applyProtection="1"/>
    <xf numFmtId="0" fontId="12" fillId="4" borderId="0" xfId="0" applyFont="1" applyFill="1" applyAlignment="1" applyProtection="1">
      <alignment horizontal="left" wrapText="1"/>
      <protection locked="0"/>
    </xf>
    <xf numFmtId="0" fontId="12" fillId="4" borderId="0" xfId="0" applyFont="1" applyFill="1"/>
    <xf numFmtId="0" fontId="25" fillId="4" borderId="0" xfId="0" applyFont="1" applyFill="1"/>
    <xf numFmtId="0" fontId="30" fillId="2" borderId="0" xfId="0" applyFont="1" applyFill="1"/>
    <xf numFmtId="0" fontId="26" fillId="2" borderId="0" xfId="0" applyFont="1" applyFill="1" applyBorder="1" applyAlignment="1" applyProtection="1">
      <alignment horizontal="right"/>
    </xf>
    <xf numFmtId="0" fontId="11" fillId="4" borderId="9" xfId="0" applyFont="1" applyFill="1" applyBorder="1" applyAlignment="1" applyProtection="1">
      <alignment horizontal="center"/>
    </xf>
    <xf numFmtId="0" fontId="11" fillId="4" borderId="10" xfId="0" applyFont="1" applyFill="1" applyBorder="1" applyAlignment="1" applyProtection="1">
      <alignment horizontal="center"/>
    </xf>
    <xf numFmtId="0" fontId="28" fillId="4" borderId="9" xfId="0" applyFont="1" applyFill="1" applyBorder="1" applyProtection="1"/>
    <xf numFmtId="0" fontId="28" fillId="4" borderId="0" xfId="0" applyFont="1" applyFill="1" applyBorder="1" applyProtection="1"/>
    <xf numFmtId="0" fontId="28" fillId="4" borderId="10" xfId="0" applyFont="1" applyFill="1" applyBorder="1" applyProtection="1"/>
    <xf numFmtId="14" fontId="27" fillId="4" borderId="0" xfId="0" applyNumberFormat="1" applyFont="1" applyFill="1" applyBorder="1" applyAlignment="1" applyProtection="1"/>
    <xf numFmtId="0" fontId="6" fillId="4" borderId="0" xfId="0" applyFont="1" applyFill="1" applyBorder="1" applyProtection="1"/>
    <xf numFmtId="0" fontId="6" fillId="4" borderId="0" xfId="0" applyFont="1" applyFill="1" applyAlignment="1" applyProtection="1"/>
    <xf numFmtId="0" fontId="6" fillId="4" borderId="0" xfId="0" applyFont="1" applyFill="1" applyBorder="1" applyAlignment="1" applyProtection="1"/>
    <xf numFmtId="0" fontId="11" fillId="4" borderId="0" xfId="0" applyFont="1" applyFill="1" applyBorder="1" applyAlignment="1" applyProtection="1">
      <alignment horizontal="center" vertical="top"/>
    </xf>
    <xf numFmtId="0" fontId="8" fillId="4" borderId="0" xfId="0" applyFont="1" applyFill="1" applyBorder="1" applyAlignment="1" applyProtection="1"/>
    <xf numFmtId="0" fontId="12" fillId="4" borderId="0" xfId="0" applyFont="1" applyFill="1" applyBorder="1" applyAlignment="1" applyProtection="1">
      <alignment vertical="top"/>
    </xf>
    <xf numFmtId="0" fontId="12" fillId="4" borderId="0" xfId="0" applyFont="1" applyFill="1" applyBorder="1" applyAlignment="1" applyProtection="1">
      <alignment horizontal="center" vertical="top"/>
    </xf>
    <xf numFmtId="0" fontId="6" fillId="4" borderId="0" xfId="0" applyFont="1" applyFill="1" applyAlignment="1" applyProtection="1">
      <alignment wrapText="1"/>
    </xf>
    <xf numFmtId="0" fontId="6" fillId="4" borderId="0" xfId="0" applyFont="1" applyFill="1" applyBorder="1" applyAlignment="1" applyProtection="1">
      <alignment wrapText="1"/>
    </xf>
    <xf numFmtId="0" fontId="14" fillId="2" borderId="0" xfId="0" applyFont="1" applyFill="1" applyProtection="1"/>
    <xf numFmtId="0" fontId="8" fillId="2" borderId="0" xfId="0" applyFont="1" applyFill="1" applyProtection="1"/>
    <xf numFmtId="0" fontId="6" fillId="4" borderId="0" xfId="0" applyFont="1" applyFill="1" applyAlignment="1" applyProtection="1">
      <alignment horizontal="left"/>
    </xf>
    <xf numFmtId="0" fontId="32" fillId="2" borderId="0" xfId="0" applyFont="1" applyFill="1" applyAlignment="1" applyProtection="1">
      <alignment horizontal="left" vertical="top"/>
    </xf>
    <xf numFmtId="0" fontId="32" fillId="4" borderId="0" xfId="0" applyFont="1" applyFill="1" applyAlignment="1" applyProtection="1">
      <alignment horizontal="left" vertical="top"/>
    </xf>
    <xf numFmtId="0" fontId="14" fillId="2" borderId="0" xfId="0" applyFont="1" applyFill="1" applyProtection="1">
      <protection locked="0"/>
    </xf>
    <xf numFmtId="0" fontId="34" fillId="2" borderId="0" xfId="0" applyFont="1" applyFill="1" applyBorder="1" applyAlignment="1" applyProtection="1">
      <alignment horizontal="center"/>
    </xf>
    <xf numFmtId="0" fontId="35" fillId="3" borderId="0" xfId="0" applyFont="1" applyFill="1" applyBorder="1" applyAlignment="1" applyProtection="1">
      <alignment horizontal="center"/>
      <protection locked="0"/>
    </xf>
    <xf numFmtId="0" fontId="14" fillId="0" borderId="0" xfId="0" applyFont="1" applyFill="1" applyBorder="1" applyProtection="1"/>
    <xf numFmtId="0" fontId="12" fillId="0" borderId="0" xfId="0" applyFont="1" applyFill="1" applyBorder="1"/>
    <xf numFmtId="0" fontId="12" fillId="0" borderId="0" xfId="0" applyNumberFormat="1" applyFont="1" applyFill="1" applyBorder="1" applyProtection="1">
      <protection locked="0"/>
    </xf>
    <xf numFmtId="0" fontId="12" fillId="0" borderId="0" xfId="0" applyFont="1" applyFill="1" applyBorder="1" applyAlignment="1"/>
    <xf numFmtId="0" fontId="8" fillId="2" borderId="0" xfId="0" applyFont="1" applyFill="1" applyAlignment="1" applyProtection="1">
      <alignment vertical="center" wrapText="1"/>
    </xf>
    <xf numFmtId="0" fontId="0" fillId="3" borderId="0" xfId="0" applyFill="1" applyBorder="1" applyProtection="1">
      <protection locked="0"/>
    </xf>
    <xf numFmtId="0" fontId="25"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Border="1" applyAlignment="1" applyProtection="1">
      <alignment wrapText="1"/>
    </xf>
    <xf numFmtId="0" fontId="0" fillId="3" borderId="55" xfId="0" applyFill="1" applyBorder="1" applyAlignment="1" applyProtection="1">
      <alignment horizontal="center"/>
      <protection locked="0"/>
    </xf>
    <xf numFmtId="44" fontId="6" fillId="3" borderId="55" xfId="1" applyFill="1" applyBorder="1" applyAlignment="1" applyProtection="1">
      <alignment horizontal="center"/>
      <protection locked="0"/>
    </xf>
    <xf numFmtId="0" fontId="15" fillId="2" borderId="0" xfId="0" applyFont="1" applyFill="1" applyBorder="1" applyAlignment="1" applyProtection="1">
      <alignment horizontal="center" wrapText="1"/>
    </xf>
    <xf numFmtId="44" fontId="6" fillId="3" borderId="55" xfId="1" applyFont="1" applyFill="1" applyBorder="1" applyAlignment="1" applyProtection="1">
      <alignment horizontal="center"/>
      <protection locked="0"/>
    </xf>
    <xf numFmtId="0" fontId="12" fillId="4" borderId="0" xfId="0" applyFont="1" applyFill="1" applyAlignment="1" applyProtection="1">
      <alignment vertical="center"/>
    </xf>
    <xf numFmtId="0" fontId="23" fillId="4" borderId="0" xfId="0" applyFont="1" applyFill="1" applyAlignment="1" applyProtection="1">
      <alignment vertical="center" shrinkToFit="1"/>
    </xf>
    <xf numFmtId="0" fontId="0" fillId="4" borderId="0" xfId="0" applyFill="1" applyAlignment="1" applyProtection="1">
      <alignment vertical="center"/>
    </xf>
    <xf numFmtId="0" fontId="0" fillId="4" borderId="0" xfId="0" applyFill="1" applyAlignment="1" applyProtection="1">
      <alignment shrinkToFit="1"/>
    </xf>
    <xf numFmtId="44" fontId="16" fillId="7" borderId="14" xfId="0" applyNumberFormat="1" applyFont="1" applyFill="1" applyBorder="1" applyAlignment="1" applyProtection="1">
      <alignment shrinkToFit="1"/>
    </xf>
    <xf numFmtId="0" fontId="9" fillId="4" borderId="45" xfId="0" applyFont="1" applyFill="1" applyBorder="1" applyAlignment="1" applyProtection="1">
      <alignment horizontal="center" vertical="center" wrapText="1"/>
    </xf>
    <xf numFmtId="0" fontId="36" fillId="4" borderId="3" xfId="0" applyFont="1" applyFill="1" applyBorder="1" applyAlignment="1" applyProtection="1">
      <alignment horizontal="center" vertical="center"/>
    </xf>
    <xf numFmtId="0" fontId="9" fillId="4" borderId="0" xfId="0" applyFont="1" applyFill="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4" borderId="45"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36" fillId="4" borderId="33" xfId="0" applyFont="1" applyFill="1" applyBorder="1" applyAlignment="1" applyProtection="1">
      <alignment horizontal="center" vertical="center" wrapText="1" shrinkToFit="1"/>
    </xf>
    <xf numFmtId="0" fontId="36" fillId="4" borderId="26"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36" fillId="8" borderId="68" xfId="0" applyFont="1" applyFill="1" applyBorder="1" applyAlignment="1" applyProtection="1">
      <alignment horizontal="center" vertical="center" wrapText="1"/>
    </xf>
    <xf numFmtId="0" fontId="36" fillId="8" borderId="65" xfId="0" applyFont="1" applyFill="1" applyBorder="1" applyAlignment="1" applyProtection="1">
      <alignment horizontal="center" vertical="center" wrapText="1"/>
    </xf>
    <xf numFmtId="0" fontId="36" fillId="8" borderId="60" xfId="0" applyFont="1" applyFill="1" applyBorder="1" applyAlignment="1" applyProtection="1">
      <alignment horizontal="center" vertical="center" wrapText="1"/>
    </xf>
    <xf numFmtId="0" fontId="36" fillId="8" borderId="61" xfId="0" applyFont="1" applyFill="1" applyBorder="1" applyAlignment="1" applyProtection="1">
      <alignment horizontal="center" vertical="center" wrapText="1"/>
    </xf>
    <xf numFmtId="0" fontId="50" fillId="0" borderId="0" xfId="16">
      <alignment wrapText="1"/>
    </xf>
    <xf numFmtId="0" fontId="48" fillId="0" borderId="0" xfId="15">
      <alignment wrapText="1"/>
    </xf>
    <xf numFmtId="0" fontId="55" fillId="0" borderId="0" xfId="19">
      <alignment horizontal="left"/>
    </xf>
    <xf numFmtId="0" fontId="56" fillId="0" borderId="0" xfId="15" applyFont="1">
      <alignment wrapText="1"/>
    </xf>
    <xf numFmtId="0" fontId="57" fillId="0" borderId="0" xfId="20"/>
    <xf numFmtId="14" fontId="55" fillId="0" borderId="0" xfId="21" applyFont="1" applyAlignment="1">
      <alignment horizontal="left"/>
    </xf>
    <xf numFmtId="0" fontId="55" fillId="9" borderId="0" xfId="19" applyFont="1" applyFill="1">
      <alignment horizontal="left"/>
    </xf>
    <xf numFmtId="0" fontId="55" fillId="0" borderId="0" xfId="23" applyFont="1">
      <alignment horizontal="left" wrapText="1" indent="8"/>
    </xf>
    <xf numFmtId="171" fontId="55" fillId="0" borderId="0" xfId="22" applyFont="1" applyBorder="1" applyAlignment="1">
      <alignment horizontal="left" vertical="top" wrapText="1" indent="8"/>
    </xf>
    <xf numFmtId="0" fontId="48" fillId="0" borderId="75" xfId="15" applyBorder="1">
      <alignment wrapText="1"/>
    </xf>
    <xf numFmtId="171" fontId="55" fillId="0" borderId="75" xfId="22" applyFont="1" applyBorder="1">
      <alignment horizontal="left" vertical="top" wrapText="1"/>
    </xf>
    <xf numFmtId="0" fontId="48" fillId="0" borderId="0" xfId="15" applyFont="1" applyFill="1" applyBorder="1">
      <alignment wrapText="1"/>
    </xf>
    <xf numFmtId="0" fontId="48" fillId="0" borderId="75" xfId="0" applyNumberFormat="1" applyFont="1" applyFill="1" applyBorder="1" applyAlignment="1" applyProtection="1">
      <alignment wrapText="1"/>
    </xf>
    <xf numFmtId="164" fontId="48" fillId="0" borderId="75" xfId="0" applyNumberFormat="1" applyFont="1" applyFill="1" applyBorder="1" applyAlignment="1" applyProtection="1">
      <alignment wrapText="1"/>
    </xf>
    <xf numFmtId="0" fontId="1" fillId="10" borderId="38" xfId="15" applyFont="1" applyFill="1" applyBorder="1" applyAlignment="1">
      <alignment wrapText="1"/>
    </xf>
    <xf numFmtId="0" fontId="47" fillId="0" borderId="0" xfId="24" applyFont="1" applyBorder="1" applyAlignment="1">
      <alignment wrapText="1"/>
    </xf>
    <xf numFmtId="0" fontId="55" fillId="0" borderId="0" xfId="19" applyProtection="1">
      <alignment horizontal="left"/>
    </xf>
    <xf numFmtId="171" fontId="55" fillId="0" borderId="0" xfId="22" applyFont="1" applyAlignment="1" applyProtection="1">
      <alignment horizontal="left"/>
    </xf>
    <xf numFmtId="0" fontId="54" fillId="0" borderId="0" xfId="18" applyFont="1" applyBorder="1" applyProtection="1">
      <alignment horizontal="left"/>
    </xf>
    <xf numFmtId="0" fontId="49" fillId="0" borderId="0" xfId="15" applyFont="1" applyProtection="1">
      <alignment wrapText="1"/>
    </xf>
    <xf numFmtId="0" fontId="6" fillId="0" borderId="0" xfId="0" applyFont="1"/>
    <xf numFmtId="2" fontId="45" fillId="13" borderId="33" xfId="0" applyNumberFormat="1" applyFont="1" applyFill="1" applyBorder="1" applyAlignment="1">
      <alignment horizontal="right" shrinkToFit="1"/>
    </xf>
    <xf numFmtId="44" fontId="16" fillId="13" borderId="34" xfId="0" applyNumberFormat="1" applyFont="1" applyFill="1" applyBorder="1" applyAlignment="1" applyProtection="1">
      <alignment shrinkToFit="1"/>
    </xf>
    <xf numFmtId="2" fontId="45" fillId="13" borderId="1" xfId="0" applyNumberFormat="1" applyFont="1" applyFill="1" applyBorder="1" applyAlignment="1">
      <alignment horizontal="right" shrinkToFit="1"/>
    </xf>
    <xf numFmtId="44" fontId="16" fillId="13" borderId="14" xfId="0" applyNumberFormat="1" applyFont="1" applyFill="1" applyBorder="1" applyAlignment="1" applyProtection="1">
      <alignment shrinkToFit="1"/>
    </xf>
    <xf numFmtId="170" fontId="36" fillId="7" borderId="2" xfId="0" applyNumberFormat="1" applyFont="1" applyFill="1" applyBorder="1" applyAlignment="1" applyProtection="1">
      <alignment horizontal="center" vertical="center" wrapText="1"/>
      <protection locked="0"/>
    </xf>
    <xf numFmtId="170" fontId="36" fillId="13" borderId="26" xfId="0" applyNumberFormat="1" applyFont="1" applyFill="1" applyBorder="1" applyAlignment="1" applyProtection="1">
      <alignment horizontal="center" vertical="center" wrapText="1"/>
    </xf>
    <xf numFmtId="170" fontId="36" fillId="13" borderId="6" xfId="0" applyNumberFormat="1" applyFont="1" applyFill="1" applyBorder="1" applyAlignment="1" applyProtection="1">
      <alignment horizontal="center" vertical="center" wrapText="1"/>
    </xf>
    <xf numFmtId="0" fontId="0" fillId="13" borderId="18" xfId="0" applyFill="1" applyBorder="1" applyProtection="1"/>
    <xf numFmtId="0" fontId="0" fillId="13" borderId="17" xfId="0" applyFill="1" applyBorder="1" applyProtection="1"/>
    <xf numFmtId="0" fontId="0" fillId="13" borderId="5" xfId="0" applyFill="1" applyBorder="1" applyProtection="1"/>
    <xf numFmtId="0" fontId="0" fillId="13" borderId="12" xfId="0" applyFill="1" applyBorder="1" applyProtection="1"/>
    <xf numFmtId="0" fontId="56" fillId="9" borderId="0" xfId="0" applyFont="1" applyFill="1" applyProtection="1">
      <protection locked="0"/>
    </xf>
    <xf numFmtId="0" fontId="62" fillId="9" borderId="22" xfId="0" applyFont="1" applyFill="1" applyBorder="1" applyAlignment="1" applyProtection="1">
      <alignment horizontal="center" vertical="center"/>
      <protection locked="0"/>
    </xf>
    <xf numFmtId="0" fontId="62" fillId="9" borderId="0" xfId="0" applyFont="1" applyFill="1" applyBorder="1" applyAlignment="1" applyProtection="1">
      <alignment horizontal="center" vertical="center"/>
      <protection locked="0"/>
    </xf>
    <xf numFmtId="0" fontId="63" fillId="12" borderId="26" xfId="0" applyFont="1" applyFill="1" applyBorder="1" applyAlignment="1" applyProtection="1">
      <alignment horizontal="center" vertical="center" wrapText="1"/>
      <protection locked="0"/>
    </xf>
    <xf numFmtId="7" fontId="63" fillId="12" borderId="26" xfId="1" applyNumberFormat="1" applyFont="1" applyFill="1" applyBorder="1" applyAlignment="1" applyProtection="1">
      <alignment horizontal="center" vertical="center" wrapText="1"/>
      <protection locked="0"/>
    </xf>
    <xf numFmtId="0" fontId="15" fillId="0" borderId="80" xfId="0" applyFont="1" applyFill="1" applyBorder="1" applyAlignment="1">
      <alignment horizontal="center" vertical="top" wrapText="1"/>
    </xf>
    <xf numFmtId="0" fontId="15" fillId="0" borderId="80" xfId="0" applyFont="1" applyFill="1" applyBorder="1" applyAlignment="1">
      <alignment vertical="top" wrapText="1"/>
    </xf>
    <xf numFmtId="44" fontId="15" fillId="0" borderId="80" xfId="1" applyFont="1" applyFill="1" applyBorder="1" applyAlignment="1">
      <alignment vertical="top" wrapText="1"/>
    </xf>
    <xf numFmtId="0" fontId="15" fillId="0" borderId="80" xfId="0" applyFont="1" applyFill="1" applyBorder="1" applyAlignment="1">
      <alignment horizontal="left" vertical="top" wrapText="1"/>
    </xf>
    <xf numFmtId="0" fontId="64" fillId="0" borderId="80" xfId="0" applyFont="1" applyFill="1" applyBorder="1" applyAlignment="1">
      <alignment horizontal="center" vertical="top" wrapText="1"/>
    </xf>
    <xf numFmtId="0" fontId="64" fillId="0" borderId="80" xfId="0" applyFont="1" applyFill="1" applyBorder="1" applyAlignment="1">
      <alignment vertical="top" wrapText="1"/>
    </xf>
    <xf numFmtId="44" fontId="64" fillId="0" borderId="80" xfId="1" applyFont="1" applyFill="1" applyBorder="1" applyAlignment="1">
      <alignment vertical="top" wrapText="1"/>
    </xf>
    <xf numFmtId="0" fontId="64" fillId="0" borderId="80" xfId="0" applyFont="1" applyFill="1" applyBorder="1" applyAlignment="1">
      <alignment horizontal="left" vertical="top" wrapText="1"/>
    </xf>
    <xf numFmtId="0" fontId="15" fillId="0" borderId="80" xfId="0" applyFont="1" applyFill="1" applyBorder="1" applyAlignment="1">
      <alignment horizontal="center" vertical="center" wrapText="1"/>
    </xf>
    <xf numFmtId="0" fontId="15" fillId="0" borderId="80" xfId="0" applyFont="1" applyFill="1" applyBorder="1" applyAlignment="1">
      <alignment vertical="center" wrapText="1"/>
    </xf>
    <xf numFmtId="44" fontId="15" fillId="0" borderId="80" xfId="1" applyFont="1" applyFill="1" applyBorder="1" applyAlignment="1">
      <alignment vertical="center" wrapText="1"/>
    </xf>
    <xf numFmtId="0" fontId="15" fillId="0" borderId="80" xfId="0" applyFont="1" applyFill="1" applyBorder="1" applyAlignment="1">
      <alignment horizontal="left" vertical="center" wrapText="1"/>
    </xf>
    <xf numFmtId="0" fontId="15" fillId="0" borderId="81" xfId="0" applyFont="1" applyFill="1" applyBorder="1" applyAlignment="1">
      <alignment horizontal="center" vertical="center" wrapText="1"/>
    </xf>
    <xf numFmtId="0" fontId="15" fillId="0" borderId="81" xfId="0" applyFont="1" applyFill="1" applyBorder="1" applyAlignment="1">
      <alignment vertical="center" wrapText="1"/>
    </xf>
    <xf numFmtId="44" fontId="15" fillId="0" borderId="81" xfId="1" applyFont="1" applyFill="1" applyBorder="1" applyAlignment="1">
      <alignment vertical="center" wrapText="1"/>
    </xf>
    <xf numFmtId="0" fontId="15" fillId="0" borderId="81" xfId="0" applyFont="1" applyFill="1" applyBorder="1" applyAlignment="1">
      <alignment horizontal="left" vertical="center" wrapText="1"/>
    </xf>
    <xf numFmtId="0" fontId="15" fillId="0" borderId="82" xfId="0" applyFont="1" applyFill="1" applyBorder="1" applyAlignment="1">
      <alignment horizontal="center" vertical="top" wrapText="1"/>
    </xf>
    <xf numFmtId="0" fontId="15" fillId="0" borderId="82" xfId="0" applyFont="1" applyFill="1" applyBorder="1" applyAlignment="1">
      <alignment vertical="top" wrapText="1"/>
    </xf>
    <xf numFmtId="44" fontId="15" fillId="0" borderId="82" xfId="1" applyFont="1" applyFill="1" applyBorder="1" applyAlignment="1">
      <alignment vertical="top" wrapText="1"/>
    </xf>
    <xf numFmtId="0" fontId="15" fillId="0" borderId="82" xfId="0" applyFont="1" applyFill="1" applyBorder="1" applyAlignment="1">
      <alignment horizontal="left" vertical="top" wrapText="1"/>
    </xf>
    <xf numFmtId="0" fontId="64" fillId="0" borderId="83" xfId="0" applyFont="1" applyFill="1" applyBorder="1" applyAlignment="1">
      <alignment horizontal="center" vertical="top" wrapText="1"/>
    </xf>
    <xf numFmtId="0" fontId="64" fillId="0" borderId="83" xfId="0" applyFont="1" applyFill="1" applyBorder="1" applyAlignment="1">
      <alignment vertical="top" wrapText="1"/>
    </xf>
    <xf numFmtId="44" fontId="64" fillId="0" borderId="83" xfId="1" applyFont="1" applyFill="1" applyBorder="1" applyAlignment="1">
      <alignment vertical="top" wrapText="1"/>
    </xf>
    <xf numFmtId="0" fontId="64" fillId="0" borderId="83" xfId="0" applyFont="1" applyFill="1" applyBorder="1" applyAlignment="1">
      <alignment horizontal="left" vertical="top" wrapText="1"/>
    </xf>
    <xf numFmtId="0" fontId="15" fillId="0" borderId="83" xfId="0" applyFont="1" applyFill="1" applyBorder="1" applyAlignment="1">
      <alignment vertical="top" wrapText="1"/>
    </xf>
    <xf numFmtId="164" fontId="56" fillId="9" borderId="0" xfId="0" applyNumberFormat="1" applyFont="1" applyFill="1" applyProtection="1">
      <protection locked="0"/>
    </xf>
    <xf numFmtId="0" fontId="38" fillId="0" borderId="0" xfId="0" applyFont="1" applyAlignment="1"/>
    <xf numFmtId="0" fontId="19" fillId="14" borderId="0" xfId="0" applyFont="1" applyFill="1"/>
    <xf numFmtId="0" fontId="64" fillId="15" borderId="80" xfId="0" applyFont="1" applyFill="1" applyBorder="1" applyAlignment="1">
      <alignment horizontal="center" vertical="top" wrapText="1"/>
    </xf>
    <xf numFmtId="0" fontId="64" fillId="15" borderId="80" xfId="0" applyFont="1" applyFill="1" applyBorder="1" applyAlignment="1">
      <alignment vertical="top" wrapText="1"/>
    </xf>
    <xf numFmtId="44" fontId="64" fillId="15" borderId="80" xfId="1" applyFont="1" applyFill="1" applyBorder="1" applyAlignment="1">
      <alignment vertical="top" wrapText="1"/>
    </xf>
    <xf numFmtId="0" fontId="64" fillId="15" borderId="80" xfId="0" applyFont="1" applyFill="1" applyBorder="1" applyAlignment="1">
      <alignment horizontal="left" vertical="top" wrapText="1"/>
    </xf>
    <xf numFmtId="0" fontId="15" fillId="15" borderId="80" xfId="0" applyFont="1" applyFill="1" applyBorder="1" applyAlignment="1">
      <alignment vertical="top" wrapText="1"/>
    </xf>
    <xf numFmtId="0" fontId="68" fillId="2" borderId="0" xfId="0" applyFont="1" applyFill="1"/>
    <xf numFmtId="0" fontId="18" fillId="0" borderId="0" xfId="0" applyFont="1" applyFill="1" applyBorder="1" applyAlignment="1"/>
    <xf numFmtId="0" fontId="68" fillId="0" borderId="0" xfId="0" applyFont="1" applyFill="1" applyBorder="1"/>
    <xf numFmtId="0" fontId="18" fillId="0" borderId="7" xfId="0" applyFont="1" applyFill="1" applyBorder="1" applyAlignment="1"/>
    <xf numFmtId="0" fontId="18" fillId="4" borderId="0" xfId="0" applyFont="1" applyFill="1" applyAlignment="1" applyProtection="1">
      <alignment horizontal="center"/>
    </xf>
    <xf numFmtId="0" fontId="9" fillId="4" borderId="22" xfId="0" applyFont="1" applyFill="1" applyBorder="1" applyAlignment="1" applyProtection="1">
      <alignment horizontal="center" vertical="center" wrapText="1"/>
    </xf>
    <xf numFmtId="0" fontId="57" fillId="0" borderId="0" xfId="20"/>
    <xf numFmtId="4" fontId="48" fillId="0" borderId="75" xfId="0" applyNumberFormat="1" applyFont="1" applyFill="1" applyBorder="1" applyAlignment="1" applyProtection="1">
      <alignment wrapText="1"/>
    </xf>
    <xf numFmtId="44" fontId="16" fillId="13" borderId="3" xfId="0" applyNumberFormat="1" applyFont="1" applyFill="1" applyBorder="1" applyAlignment="1" applyProtection="1">
      <alignment shrinkToFit="1"/>
    </xf>
    <xf numFmtId="0" fontId="36" fillId="7" borderId="16" xfId="0" applyFont="1" applyFill="1" applyBorder="1" applyAlignment="1" applyProtection="1">
      <alignment horizontal="center" vertical="center" wrapText="1"/>
    </xf>
    <xf numFmtId="2" fontId="16" fillId="13" borderId="26" xfId="0" applyNumberFormat="1" applyFont="1" applyFill="1" applyBorder="1" applyAlignment="1" applyProtection="1">
      <alignment horizontal="right" shrinkToFit="1"/>
    </xf>
    <xf numFmtId="2" fontId="16" fillId="13" borderId="3" xfId="0" applyNumberFormat="1" applyFont="1" applyFill="1" applyBorder="1" applyAlignment="1" applyProtection="1">
      <alignment horizontal="right" shrinkToFit="1"/>
    </xf>
    <xf numFmtId="10" fontId="16" fillId="13" borderId="26" xfId="0" applyNumberFormat="1" applyFont="1" applyFill="1" applyBorder="1" applyAlignment="1" applyProtection="1">
      <alignment shrinkToFit="1"/>
    </xf>
    <xf numFmtId="10" fontId="16" fillId="13" borderId="3" xfId="0" applyNumberFormat="1" applyFont="1" applyFill="1" applyBorder="1" applyAlignment="1" applyProtection="1">
      <alignment shrinkToFit="1"/>
    </xf>
    <xf numFmtId="44" fontId="16" fillId="13" borderId="26" xfId="0" applyNumberFormat="1" applyFont="1" applyFill="1" applyBorder="1" applyAlignment="1" applyProtection="1">
      <alignment shrinkToFit="1"/>
    </xf>
    <xf numFmtId="2" fontId="36" fillId="13" borderId="24" xfId="0" applyNumberFormat="1" applyFont="1" applyFill="1" applyBorder="1" applyAlignment="1" applyProtection="1">
      <alignment horizontal="left" vertical="center"/>
    </xf>
    <xf numFmtId="0" fontId="13" fillId="13" borderId="73" xfId="0" applyFont="1" applyFill="1" applyBorder="1" applyAlignment="1" applyProtection="1">
      <alignment vertical="center"/>
    </xf>
    <xf numFmtId="0" fontId="36" fillId="13" borderId="74" xfId="0" applyFont="1" applyFill="1" applyBorder="1" applyAlignment="1" applyProtection="1">
      <alignment horizontal="right" vertical="center"/>
    </xf>
    <xf numFmtId="0" fontId="36" fillId="7" borderId="57" xfId="0" applyFont="1" applyFill="1" applyBorder="1" applyAlignment="1" applyProtection="1">
      <alignment horizontal="center" vertical="center" wrapText="1"/>
    </xf>
    <xf numFmtId="0" fontId="48" fillId="17" borderId="0" xfId="15" applyFont="1" applyFill="1" applyBorder="1">
      <alignment wrapText="1"/>
    </xf>
    <xf numFmtId="4" fontId="0" fillId="17" borderId="0" xfId="25" applyFont="1" applyFill="1" applyBorder="1" applyAlignment="1">
      <alignment horizontal="right" wrapText="1"/>
    </xf>
    <xf numFmtId="164" fontId="0" fillId="17" borderId="0" xfId="26" applyFont="1" applyFill="1" applyBorder="1" applyAlignment="1">
      <alignment horizontal="right" wrapText="1"/>
    </xf>
    <xf numFmtId="164" fontId="0" fillId="17" borderId="0" xfId="26" applyFont="1" applyFill="1" applyBorder="1">
      <alignment horizontal="right"/>
    </xf>
    <xf numFmtId="4" fontId="6" fillId="17" borderId="0" xfId="25" applyFont="1" applyFill="1" applyBorder="1" applyAlignment="1">
      <alignment horizontal="right" wrapText="1"/>
    </xf>
    <xf numFmtId="164" fontId="6" fillId="17" borderId="0" xfId="26" applyFont="1" applyFill="1" applyBorder="1">
      <alignment horizontal="right"/>
    </xf>
    <xf numFmtId="164" fontId="6" fillId="17" borderId="0" xfId="1" applyNumberFormat="1" applyFont="1" applyFill="1" applyBorder="1" applyAlignment="1">
      <alignment horizontal="right"/>
    </xf>
    <xf numFmtId="0" fontId="48" fillId="14" borderId="0" xfId="15" applyFont="1" applyFill="1" applyBorder="1">
      <alignment wrapText="1"/>
    </xf>
    <xf numFmtId="4" fontId="0" fillId="14" borderId="0" xfId="25" applyFont="1" applyFill="1" applyBorder="1" applyAlignment="1">
      <alignment horizontal="right" wrapText="1"/>
    </xf>
    <xf numFmtId="164" fontId="0" fillId="14" borderId="0" xfId="26" applyFont="1" applyFill="1" applyBorder="1" applyAlignment="1">
      <alignment horizontal="right" wrapText="1"/>
    </xf>
    <xf numFmtId="164" fontId="0" fillId="14" borderId="0" xfId="26" applyFont="1" applyFill="1" applyBorder="1">
      <alignment horizontal="right"/>
    </xf>
    <xf numFmtId="4" fontId="6" fillId="14" borderId="0" xfId="25" applyFont="1" applyFill="1" applyBorder="1" applyAlignment="1">
      <alignment horizontal="right" wrapText="1"/>
    </xf>
    <xf numFmtId="164" fontId="6" fillId="14" borderId="0" xfId="26" applyFont="1" applyFill="1" applyBorder="1">
      <alignment horizontal="right"/>
    </xf>
    <xf numFmtId="164" fontId="6" fillId="14" borderId="0" xfId="1" applyNumberFormat="1" applyFont="1" applyFill="1" applyBorder="1" applyAlignment="1">
      <alignment horizontal="right"/>
    </xf>
    <xf numFmtId="168" fontId="36" fillId="14" borderId="72" xfId="0" applyNumberFormat="1" applyFont="1" applyFill="1" applyBorder="1" applyAlignment="1" applyProtection="1">
      <alignment horizontal="right" vertical="center"/>
    </xf>
    <xf numFmtId="2" fontId="36" fillId="14" borderId="3" xfId="0" applyNumberFormat="1" applyFont="1" applyFill="1" applyBorder="1" applyAlignment="1" applyProtection="1">
      <alignment horizontal="left" vertical="center"/>
    </xf>
    <xf numFmtId="0" fontId="13" fillId="14" borderId="71" xfId="0" applyFont="1" applyFill="1" applyBorder="1" applyAlignment="1" applyProtection="1">
      <alignment vertical="center"/>
    </xf>
    <xf numFmtId="2" fontId="36" fillId="18" borderId="27" xfId="0" applyNumberFormat="1" applyFont="1" applyFill="1" applyBorder="1" applyAlignment="1" applyProtection="1">
      <alignment horizontal="left" vertical="center"/>
    </xf>
    <xf numFmtId="0" fontId="13" fillId="18" borderId="69" xfId="0" applyFont="1" applyFill="1" applyBorder="1" applyAlignment="1" applyProtection="1">
      <alignment vertical="center"/>
    </xf>
    <xf numFmtId="168" fontId="36" fillId="18" borderId="70" xfId="0" applyNumberFormat="1" applyFont="1" applyFill="1" applyBorder="1" applyAlignment="1" applyProtection="1">
      <alignment horizontal="right" vertical="center" wrapText="1"/>
    </xf>
    <xf numFmtId="2" fontId="36" fillId="19" borderId="32" xfId="0" applyNumberFormat="1" applyFont="1" applyFill="1" applyBorder="1" applyAlignment="1" applyProtection="1">
      <alignment horizontal="right" vertical="center" shrinkToFit="1"/>
    </xf>
    <xf numFmtId="2" fontId="36" fillId="19" borderId="1" xfId="0" applyNumberFormat="1" applyFont="1" applyFill="1" applyBorder="1" applyAlignment="1" applyProtection="1">
      <alignment horizontal="right" vertical="center" shrinkToFit="1"/>
    </xf>
    <xf numFmtId="2" fontId="36" fillId="19" borderId="23" xfId="0" applyNumberFormat="1" applyFont="1" applyFill="1" applyBorder="1" applyAlignment="1" applyProtection="1">
      <alignment horizontal="right" vertical="center" shrinkToFit="1"/>
    </xf>
    <xf numFmtId="44" fontId="36" fillId="19" borderId="31" xfId="0" applyNumberFormat="1" applyFont="1" applyFill="1" applyBorder="1" applyAlignment="1" applyProtection="1">
      <alignment vertical="center" shrinkToFit="1"/>
    </xf>
    <xf numFmtId="44" fontId="36" fillId="19" borderId="14" xfId="0" applyNumberFormat="1" applyFont="1" applyFill="1" applyBorder="1" applyAlignment="1" applyProtection="1">
      <alignment vertical="center" shrinkToFit="1"/>
    </xf>
    <xf numFmtId="44" fontId="36" fillId="19" borderId="25" xfId="0" applyNumberFormat="1" applyFont="1" applyFill="1" applyBorder="1" applyAlignment="1" applyProtection="1">
      <alignment vertical="center" shrinkToFit="1"/>
    </xf>
    <xf numFmtId="10" fontId="0" fillId="18" borderId="17" xfId="0" applyNumberFormat="1" applyFill="1" applyBorder="1" applyProtection="1"/>
    <xf numFmtId="0" fontId="0" fillId="18" borderId="18" xfId="0" applyFill="1" applyBorder="1" applyProtection="1"/>
    <xf numFmtId="0" fontId="0" fillId="18" borderId="17" xfId="0" applyFill="1" applyBorder="1" applyProtection="1"/>
    <xf numFmtId="10" fontId="6" fillId="18" borderId="17" xfId="1" applyNumberFormat="1" applyFill="1" applyBorder="1" applyProtection="1"/>
    <xf numFmtId="0" fontId="0" fillId="18" borderId="13" xfId="0" applyFill="1" applyBorder="1" applyProtection="1"/>
    <xf numFmtId="0" fontId="0" fillId="18" borderId="39" xfId="0" applyFill="1" applyBorder="1" applyProtection="1"/>
    <xf numFmtId="0" fontId="0" fillId="14" borderId="18" xfId="0" applyFill="1" applyBorder="1" applyProtection="1"/>
    <xf numFmtId="0" fontId="0" fillId="14" borderId="17" xfId="0" applyFill="1" applyBorder="1" applyProtection="1"/>
    <xf numFmtId="0" fontId="0" fillId="14" borderId="39" xfId="0" applyFill="1" applyBorder="1" applyProtection="1"/>
    <xf numFmtId="0" fontId="0" fillId="14" borderId="13" xfId="0" applyFill="1" applyBorder="1" applyProtection="1"/>
    <xf numFmtId="0" fontId="9" fillId="4" borderId="28" xfId="0" applyFont="1" applyFill="1" applyBorder="1" applyAlignment="1" applyProtection="1">
      <alignment horizontal="center" vertical="center"/>
    </xf>
    <xf numFmtId="0" fontId="9" fillId="4" borderId="64" xfId="0" applyFont="1" applyFill="1" applyBorder="1" applyAlignment="1" applyProtection="1">
      <alignment horizontal="center" vertical="center"/>
    </xf>
    <xf numFmtId="0" fontId="9" fillId="4" borderId="30" xfId="0" applyFont="1" applyFill="1" applyBorder="1" applyAlignment="1" applyProtection="1">
      <alignment horizontal="center" vertical="center" wrapText="1"/>
    </xf>
    <xf numFmtId="0" fontId="69" fillId="14" borderId="3" xfId="0" applyFont="1" applyFill="1" applyBorder="1" applyAlignment="1" applyProtection="1">
      <alignment horizontal="center" vertical="center" wrapText="1"/>
    </xf>
    <xf numFmtId="44" fontId="69" fillId="14" borderId="3" xfId="0" applyNumberFormat="1" applyFont="1" applyFill="1" applyBorder="1" applyAlignment="1" applyProtection="1">
      <alignment horizontal="center" vertical="center" shrinkToFit="1"/>
    </xf>
    <xf numFmtId="44" fontId="69" fillId="14" borderId="3" xfId="0" applyNumberFormat="1" applyFont="1" applyFill="1" applyBorder="1" applyAlignment="1" applyProtection="1">
      <alignment horizontal="center" vertical="center" shrinkToFit="1"/>
      <protection locked="0"/>
    </xf>
    <xf numFmtId="44" fontId="69" fillId="14" borderId="3" xfId="0" applyNumberFormat="1" applyFont="1" applyFill="1" applyBorder="1" applyAlignment="1" applyProtection="1">
      <alignment horizontal="left" vertical="center" shrinkToFit="1"/>
    </xf>
    <xf numFmtId="44" fontId="69" fillId="14" borderId="3" xfId="0" applyNumberFormat="1" applyFont="1" applyFill="1" applyBorder="1" applyAlignment="1" applyProtection="1">
      <alignment vertical="center" shrinkToFit="1"/>
      <protection locked="0"/>
    </xf>
    <xf numFmtId="0" fontId="69" fillId="16" borderId="3" xfId="0" applyFont="1" applyFill="1" applyBorder="1" applyAlignment="1" applyProtection="1">
      <alignment horizontal="center" vertical="center" wrapText="1"/>
    </xf>
    <xf numFmtId="44" fontId="69" fillId="16" borderId="3" xfId="0" applyNumberFormat="1" applyFont="1" applyFill="1" applyBorder="1" applyAlignment="1" applyProtection="1">
      <alignment horizontal="left" vertical="center" shrinkToFit="1"/>
    </xf>
    <xf numFmtId="44" fontId="69" fillId="16" borderId="3" xfId="0" applyNumberFormat="1" applyFont="1" applyFill="1" applyBorder="1" applyAlignment="1" applyProtection="1">
      <alignment vertical="center" shrinkToFit="1"/>
      <protection locked="0"/>
    </xf>
    <xf numFmtId="0" fontId="69" fillId="18" borderId="3" xfId="0" applyFont="1" applyFill="1" applyBorder="1" applyAlignment="1" applyProtection="1">
      <alignment horizontal="center" vertical="center" wrapText="1"/>
    </xf>
    <xf numFmtId="44" fontId="69" fillId="18" borderId="3" xfId="0" applyNumberFormat="1" applyFont="1" applyFill="1" applyBorder="1" applyAlignment="1" applyProtection="1">
      <alignment horizontal="left" vertical="center" shrinkToFit="1"/>
    </xf>
    <xf numFmtId="44" fontId="69" fillId="18" borderId="3" xfId="0" applyNumberFormat="1" applyFont="1" applyFill="1" applyBorder="1" applyAlignment="1" applyProtection="1">
      <alignment vertical="center" shrinkToFit="1"/>
      <protection locked="0"/>
    </xf>
    <xf numFmtId="0" fontId="69" fillId="20" borderId="3" xfId="0" applyFont="1" applyFill="1" applyBorder="1" applyAlignment="1" applyProtection="1">
      <alignment horizontal="center" vertical="center"/>
    </xf>
    <xf numFmtId="44" fontId="69" fillId="20" borderId="3" xfId="0" applyNumberFormat="1" applyFont="1" applyFill="1" applyBorder="1" applyAlignment="1" applyProtection="1">
      <alignment horizontal="left" vertical="center" shrinkToFit="1"/>
    </xf>
    <xf numFmtId="44" fontId="69" fillId="20" borderId="3" xfId="0" applyNumberFormat="1" applyFont="1" applyFill="1" applyBorder="1" applyAlignment="1" applyProtection="1">
      <alignment vertical="center" shrinkToFit="1"/>
      <protection locked="0"/>
    </xf>
    <xf numFmtId="0" fontId="69" fillId="21" borderId="3" xfId="0" applyFont="1" applyFill="1" applyBorder="1" applyAlignment="1" applyProtection="1">
      <alignment horizontal="center" vertical="center"/>
    </xf>
    <xf numFmtId="44" fontId="69" fillId="21" borderId="3" xfId="0" applyNumberFormat="1" applyFont="1" applyFill="1" applyBorder="1" applyAlignment="1" applyProtection="1">
      <alignment horizontal="left" vertical="center" shrinkToFit="1"/>
    </xf>
    <xf numFmtId="44" fontId="69" fillId="21" borderId="3" xfId="0" applyNumberFormat="1" applyFont="1" applyFill="1" applyBorder="1" applyAlignment="1" applyProtection="1">
      <alignment vertical="center" shrinkToFit="1"/>
      <protection locked="0"/>
    </xf>
    <xf numFmtId="2" fontId="36" fillId="22" borderId="53" xfId="0" applyNumberFormat="1" applyFont="1" applyFill="1" applyBorder="1" applyAlignment="1" applyProtection="1">
      <alignment horizontal="center" vertical="center" wrapText="1"/>
    </xf>
    <xf numFmtId="44" fontId="36" fillId="22" borderId="54" xfId="0" applyNumberFormat="1" applyFont="1" applyFill="1" applyBorder="1" applyAlignment="1" applyProtection="1">
      <alignment vertical="center" shrinkToFit="1"/>
    </xf>
    <xf numFmtId="164" fontId="9" fillId="22" borderId="3" xfId="1" applyNumberFormat="1" applyFont="1" applyFill="1" applyBorder="1" applyAlignment="1" applyProtection="1">
      <alignment shrinkToFit="1"/>
    </xf>
    <xf numFmtId="164" fontId="9" fillId="22" borderId="3" xfId="1" applyNumberFormat="1" applyFont="1" applyFill="1" applyBorder="1" applyAlignment="1" applyProtection="1">
      <alignment horizontal="right" vertical="center" wrapText="1"/>
    </xf>
    <xf numFmtId="164" fontId="9" fillId="22" borderId="3" xfId="1" applyNumberFormat="1" applyFont="1" applyFill="1" applyBorder="1" applyAlignment="1" applyProtection="1">
      <alignment horizontal="right" shrinkToFit="1"/>
    </xf>
    <xf numFmtId="49" fontId="6" fillId="16" borderId="1" xfId="0" applyNumberFormat="1" applyFont="1" applyFill="1" applyBorder="1" applyAlignment="1" applyProtection="1">
      <alignment horizontal="left" vertical="center" wrapText="1"/>
      <protection locked="0"/>
    </xf>
    <xf numFmtId="49" fontId="6" fillId="16" borderId="3" xfId="0" applyNumberFormat="1" applyFont="1" applyFill="1" applyBorder="1" applyAlignment="1" applyProtection="1">
      <alignment horizontal="left" vertical="center" wrapText="1"/>
      <protection locked="0"/>
    </xf>
    <xf numFmtId="0" fontId="6" fillId="16" borderId="3" xfId="0" applyNumberFormat="1" applyFont="1" applyFill="1" applyBorder="1" applyAlignment="1" applyProtection="1">
      <alignment horizontal="center" vertical="center" wrapText="1"/>
      <protection locked="0"/>
    </xf>
    <xf numFmtId="169" fontId="6" fillId="16" borderId="3" xfId="1" applyNumberFormat="1" applyFont="1" applyFill="1" applyBorder="1" applyAlignment="1" applyProtection="1">
      <alignment horizontal="center" vertical="center" wrapText="1"/>
      <protection locked="0"/>
    </xf>
    <xf numFmtId="164" fontId="6" fillId="16" borderId="3" xfId="1" applyNumberFormat="1" applyFont="1" applyFill="1" applyBorder="1" applyAlignment="1" applyProtection="1">
      <alignment horizontal="right" vertical="center" shrinkToFit="1"/>
      <protection locked="0"/>
    </xf>
    <xf numFmtId="49" fontId="6" fillId="14" borderId="1" xfId="0" applyNumberFormat="1" applyFont="1" applyFill="1" applyBorder="1" applyAlignment="1" applyProtection="1">
      <alignment horizontal="left" vertical="center" wrapText="1"/>
      <protection locked="0"/>
    </xf>
    <xf numFmtId="49" fontId="6" fillId="14" borderId="3" xfId="0" applyNumberFormat="1" applyFont="1" applyFill="1" applyBorder="1" applyAlignment="1" applyProtection="1">
      <alignment horizontal="left" vertical="center" wrapText="1"/>
      <protection locked="0"/>
    </xf>
    <xf numFmtId="0" fontId="6" fillId="14" borderId="3" xfId="0" applyNumberFormat="1" applyFont="1" applyFill="1" applyBorder="1" applyAlignment="1" applyProtection="1">
      <alignment horizontal="center" vertical="center" wrapText="1"/>
      <protection locked="0"/>
    </xf>
    <xf numFmtId="169" fontId="6" fillId="14" borderId="3" xfId="1" applyNumberFormat="1" applyFont="1" applyFill="1" applyBorder="1" applyAlignment="1" applyProtection="1">
      <alignment horizontal="center" vertical="center" wrapText="1"/>
      <protection locked="0"/>
    </xf>
    <xf numFmtId="164" fontId="6" fillId="14" borderId="3" xfId="1" applyNumberFormat="1" applyFont="1" applyFill="1" applyBorder="1" applyAlignment="1" applyProtection="1">
      <alignment horizontal="right" vertical="center" shrinkToFit="1"/>
      <protection locked="0"/>
    </xf>
    <xf numFmtId="0" fontId="6" fillId="17" borderId="3" xfId="0" applyNumberFormat="1" applyFont="1" applyFill="1" applyBorder="1" applyAlignment="1" applyProtection="1">
      <alignment horizontal="center" vertical="center" wrapText="1"/>
      <protection locked="0"/>
    </xf>
    <xf numFmtId="14" fontId="6" fillId="17" borderId="3" xfId="0" applyNumberFormat="1" applyFont="1" applyFill="1" applyBorder="1" applyAlignment="1" applyProtection="1">
      <alignment horizontal="center" vertical="center" wrapText="1"/>
      <protection locked="0"/>
    </xf>
    <xf numFmtId="0" fontId="6" fillId="17" borderId="3" xfId="0" applyNumberFormat="1" applyFont="1" applyFill="1" applyBorder="1" applyAlignment="1" applyProtection="1">
      <alignment vertical="center" wrapText="1"/>
      <protection locked="0"/>
    </xf>
    <xf numFmtId="49" fontId="6" fillId="17" borderId="1" xfId="0" applyNumberFormat="1" applyFont="1" applyFill="1" applyBorder="1" applyAlignment="1" applyProtection="1">
      <alignment horizontal="left" vertical="center" wrapText="1"/>
      <protection locked="0"/>
    </xf>
    <xf numFmtId="49" fontId="6" fillId="17" borderId="3" xfId="0" applyNumberFormat="1" applyFont="1" applyFill="1" applyBorder="1" applyAlignment="1" applyProtection="1">
      <alignment horizontal="left" vertical="center" wrapText="1"/>
      <protection locked="0"/>
    </xf>
    <xf numFmtId="169" fontId="6" fillId="17" borderId="3" xfId="1" applyNumberFormat="1" applyFont="1" applyFill="1" applyBorder="1" applyAlignment="1" applyProtection="1">
      <alignment horizontal="center" vertical="center" wrapText="1"/>
      <protection locked="0"/>
    </xf>
    <xf numFmtId="164" fontId="6" fillId="17" borderId="3" xfId="1" applyNumberFormat="1" applyFont="1" applyFill="1" applyBorder="1" applyAlignment="1" applyProtection="1">
      <alignment horizontal="right" vertical="center" shrinkToFit="1"/>
      <protection locked="0"/>
    </xf>
    <xf numFmtId="0" fontId="6" fillId="17" borderId="9" xfId="0" applyFont="1" applyFill="1" applyBorder="1" applyAlignment="1" applyProtection="1">
      <alignment horizontal="left" vertical="center" wrapText="1"/>
      <protection locked="0"/>
    </xf>
    <xf numFmtId="0" fontId="6" fillId="17" borderId="22" xfId="0" applyFont="1" applyFill="1" applyBorder="1" applyAlignment="1" applyProtection="1">
      <alignment horizontal="left" vertical="center" wrapText="1"/>
      <protection locked="0"/>
    </xf>
    <xf numFmtId="164" fontId="6" fillId="17" borderId="22" xfId="0" applyNumberFormat="1" applyFont="1" applyFill="1" applyBorder="1" applyAlignment="1" applyProtection="1">
      <alignment horizontal="right" vertical="center" shrinkToFit="1"/>
      <protection locked="0"/>
    </xf>
    <xf numFmtId="164" fontId="6" fillId="17" borderId="22" xfId="1" applyNumberFormat="1" applyFont="1" applyFill="1" applyBorder="1" applyAlignment="1" applyProtection="1">
      <alignment horizontal="right" vertical="center" shrinkToFit="1"/>
      <protection locked="0"/>
    </xf>
    <xf numFmtId="169" fontId="6" fillId="17" borderId="22" xfId="0" applyNumberFormat="1" applyFont="1" applyFill="1" applyBorder="1" applyAlignment="1" applyProtection="1">
      <alignment horizontal="center" vertical="center"/>
      <protection locked="0"/>
    </xf>
    <xf numFmtId="0" fontId="6" fillId="17" borderId="22" xfId="0" applyNumberFormat="1" applyFont="1" applyFill="1" applyBorder="1" applyAlignment="1" applyProtection="1">
      <alignment horizontal="center" vertical="center" shrinkToFit="1"/>
      <protection locked="0"/>
    </xf>
    <xf numFmtId="0" fontId="6" fillId="17" borderId="22" xfId="0" applyNumberFormat="1" applyFont="1" applyFill="1" applyBorder="1" applyAlignment="1" applyProtection="1">
      <alignment horizontal="center" vertical="center" wrapText="1"/>
      <protection locked="0"/>
    </xf>
    <xf numFmtId="0" fontId="15" fillId="17" borderId="10" xfId="0" applyNumberFormat="1" applyFont="1" applyFill="1" applyBorder="1" applyAlignment="1" applyProtection="1">
      <alignment horizontal="center" vertical="center" wrapText="1"/>
      <protection locked="0"/>
    </xf>
    <xf numFmtId="0" fontId="6" fillId="17" borderId="15" xfId="0" applyFont="1" applyFill="1" applyBorder="1" applyAlignment="1" applyProtection="1">
      <alignment horizontal="left" vertical="center" wrapText="1"/>
      <protection locked="0"/>
    </xf>
    <xf numFmtId="0" fontId="6" fillId="17" borderId="3" xfId="0" applyFont="1" applyFill="1" applyBorder="1" applyAlignment="1" applyProtection="1">
      <alignment horizontal="left" vertical="center" wrapText="1"/>
      <protection locked="0"/>
    </xf>
    <xf numFmtId="164" fontId="6" fillId="17" borderId="3" xfId="0" applyNumberFormat="1" applyFont="1" applyFill="1" applyBorder="1" applyAlignment="1" applyProtection="1">
      <alignment horizontal="right" vertical="center" shrinkToFit="1"/>
      <protection locked="0"/>
    </xf>
    <xf numFmtId="169" fontId="6" fillId="17" borderId="3" xfId="0" applyNumberFormat="1" applyFont="1" applyFill="1" applyBorder="1" applyAlignment="1" applyProtection="1">
      <alignment horizontal="center" vertical="center"/>
      <protection locked="0"/>
    </xf>
    <xf numFmtId="169" fontId="6" fillId="17" borderId="3" xfId="0" applyNumberFormat="1" applyFont="1" applyFill="1" applyBorder="1" applyAlignment="1" applyProtection="1">
      <alignment horizontal="center" vertical="center" wrapText="1"/>
      <protection locked="0"/>
    </xf>
    <xf numFmtId="0" fontId="6" fillId="17" borderId="3" xfId="0" applyNumberFormat="1" applyFont="1" applyFill="1" applyBorder="1" applyAlignment="1" applyProtection="1">
      <alignment horizontal="center" vertical="center" shrinkToFit="1"/>
      <protection locked="0"/>
    </xf>
    <xf numFmtId="0" fontId="15" fillId="17" borderId="43" xfId="0" applyNumberFormat="1" applyFont="1" applyFill="1" applyBorder="1" applyAlignment="1" applyProtection="1">
      <alignment horizontal="center" vertical="center" wrapText="1"/>
      <protection locked="0"/>
    </xf>
    <xf numFmtId="0" fontId="23" fillId="17" borderId="43" xfId="0" applyNumberFormat="1" applyFont="1" applyFill="1" applyBorder="1" applyAlignment="1" applyProtection="1">
      <alignment horizontal="center" vertical="center" wrapText="1"/>
      <protection locked="0"/>
    </xf>
    <xf numFmtId="0" fontId="23" fillId="17" borderId="10" xfId="0" applyNumberFormat="1" applyFont="1" applyFill="1" applyBorder="1" applyAlignment="1" applyProtection="1">
      <alignment horizontal="center" vertical="center" wrapText="1"/>
      <protection locked="0"/>
    </xf>
    <xf numFmtId="0" fontId="6" fillId="14" borderId="9" xfId="0" applyFont="1" applyFill="1" applyBorder="1" applyAlignment="1" applyProtection="1">
      <alignment horizontal="left" vertical="center" wrapText="1"/>
      <protection locked="0"/>
    </xf>
    <xf numFmtId="0" fontId="6" fillId="14" borderId="22" xfId="0" applyFont="1" applyFill="1" applyBorder="1" applyAlignment="1" applyProtection="1">
      <alignment horizontal="left" vertical="center" wrapText="1"/>
      <protection locked="0"/>
    </xf>
    <xf numFmtId="164" fontId="6" fillId="14" borderId="22" xfId="0" applyNumberFormat="1" applyFont="1" applyFill="1" applyBorder="1" applyAlignment="1" applyProtection="1">
      <alignment horizontal="right" vertical="center" shrinkToFit="1"/>
      <protection locked="0"/>
    </xf>
    <xf numFmtId="164" fontId="6" fillId="14" borderId="22" xfId="1" applyNumberFormat="1" applyFont="1" applyFill="1" applyBorder="1" applyAlignment="1" applyProtection="1">
      <alignment horizontal="right" vertical="center" shrinkToFit="1"/>
      <protection locked="0"/>
    </xf>
    <xf numFmtId="169" fontId="6" fillId="14" borderId="22" xfId="0" applyNumberFormat="1" applyFont="1" applyFill="1" applyBorder="1" applyAlignment="1" applyProtection="1">
      <alignment horizontal="center" vertical="center"/>
      <protection locked="0"/>
    </xf>
    <xf numFmtId="0" fontId="6" fillId="14" borderId="22" xfId="0" applyNumberFormat="1" applyFont="1" applyFill="1" applyBorder="1" applyAlignment="1" applyProtection="1">
      <alignment horizontal="center" vertical="center" shrinkToFit="1"/>
      <protection locked="0"/>
    </xf>
    <xf numFmtId="0" fontId="6" fillId="14" borderId="22" xfId="0" applyNumberFormat="1" applyFont="1" applyFill="1" applyBorder="1" applyAlignment="1" applyProtection="1">
      <alignment horizontal="center" vertical="center" wrapText="1"/>
      <protection locked="0"/>
    </xf>
    <xf numFmtId="0" fontId="15" fillId="14" borderId="10" xfId="0" applyNumberFormat="1" applyFont="1" applyFill="1" applyBorder="1" applyAlignment="1" applyProtection="1">
      <alignment horizontal="center" vertical="center" wrapText="1"/>
      <protection locked="0"/>
    </xf>
    <xf numFmtId="0" fontId="6" fillId="14" borderId="15" xfId="0" applyFont="1" applyFill="1" applyBorder="1" applyAlignment="1" applyProtection="1">
      <alignment horizontal="left" vertical="center" wrapText="1"/>
      <protection locked="0"/>
    </xf>
    <xf numFmtId="0" fontId="6" fillId="14" borderId="3" xfId="0" applyFont="1" applyFill="1" applyBorder="1" applyAlignment="1" applyProtection="1">
      <alignment horizontal="left" vertical="center" wrapText="1"/>
      <protection locked="0"/>
    </xf>
    <xf numFmtId="164" fontId="6" fillId="14" borderId="3" xfId="0" applyNumberFormat="1" applyFont="1" applyFill="1" applyBorder="1" applyAlignment="1" applyProtection="1">
      <alignment horizontal="right" vertical="center" shrinkToFit="1"/>
      <protection locked="0"/>
    </xf>
    <xf numFmtId="169" fontId="6" fillId="14" borderId="3" xfId="0" applyNumberFormat="1" applyFont="1" applyFill="1" applyBorder="1" applyAlignment="1" applyProtection="1">
      <alignment horizontal="center" vertical="center"/>
      <protection locked="0"/>
    </xf>
    <xf numFmtId="169" fontId="6" fillId="14" borderId="3" xfId="0" applyNumberFormat="1" applyFont="1" applyFill="1" applyBorder="1" applyAlignment="1" applyProtection="1">
      <alignment horizontal="center" vertical="center" wrapText="1"/>
      <protection locked="0"/>
    </xf>
    <xf numFmtId="0" fontId="6" fillId="14" borderId="3" xfId="0" applyNumberFormat="1" applyFont="1" applyFill="1" applyBorder="1" applyAlignment="1" applyProtection="1">
      <alignment horizontal="center" vertical="center" shrinkToFit="1"/>
      <protection locked="0"/>
    </xf>
    <xf numFmtId="0" fontId="15" fillId="14" borderId="43" xfId="0" applyNumberFormat="1" applyFont="1" applyFill="1" applyBorder="1" applyAlignment="1" applyProtection="1">
      <alignment horizontal="center" vertical="center" wrapText="1"/>
      <protection locked="0"/>
    </xf>
    <xf numFmtId="0" fontId="23" fillId="14" borderId="43" xfId="0" applyNumberFormat="1" applyFont="1" applyFill="1" applyBorder="1" applyAlignment="1" applyProtection="1">
      <alignment horizontal="center" vertical="center" wrapText="1"/>
      <protection locked="0"/>
    </xf>
    <xf numFmtId="0" fontId="23" fillId="14" borderId="10" xfId="0" applyNumberFormat="1" applyFont="1" applyFill="1" applyBorder="1" applyAlignment="1" applyProtection="1">
      <alignment horizontal="center" vertical="center" wrapText="1"/>
      <protection locked="0"/>
    </xf>
    <xf numFmtId="0" fontId="14" fillId="17" borderId="15" xfId="0" applyFont="1" applyFill="1" applyBorder="1" applyAlignment="1" applyProtection="1">
      <alignment horizontal="left" vertical="center" wrapText="1"/>
      <protection locked="0"/>
    </xf>
    <xf numFmtId="0" fontId="14" fillId="17" borderId="3" xfId="0" applyFont="1" applyFill="1" applyBorder="1" applyAlignment="1" applyProtection="1">
      <alignment horizontal="center" wrapText="1"/>
    </xf>
    <xf numFmtId="0" fontId="14" fillId="17" borderId="13" xfId="0" applyFont="1" applyFill="1" applyBorder="1" applyAlignment="1" applyProtection="1">
      <alignment horizontal="center" wrapText="1"/>
    </xf>
    <xf numFmtId="0" fontId="6" fillId="17" borderId="3" xfId="0" applyFont="1" applyFill="1" applyBorder="1" applyAlignment="1" applyProtection="1">
      <alignment horizontal="center"/>
      <protection locked="0"/>
    </xf>
    <xf numFmtId="44" fontId="16" fillId="17" borderId="14" xfId="0" applyNumberFormat="1" applyFont="1" applyFill="1" applyBorder="1" applyAlignment="1" applyProtection="1">
      <alignment shrinkToFit="1"/>
    </xf>
    <xf numFmtId="166" fontId="45" fillId="17" borderId="13" xfId="0" applyNumberFormat="1" applyFont="1" applyFill="1" applyBorder="1" applyAlignment="1" applyProtection="1">
      <alignment horizontal="center"/>
      <protection locked="0"/>
    </xf>
    <xf numFmtId="166" fontId="45" fillId="17" borderId="3" xfId="0" applyNumberFormat="1" applyFont="1" applyFill="1" applyBorder="1" applyAlignment="1" applyProtection="1">
      <alignment horizontal="center"/>
      <protection locked="0"/>
    </xf>
    <xf numFmtId="166" fontId="45" fillId="17" borderId="39" xfId="0" applyNumberFormat="1" applyFont="1" applyFill="1" applyBorder="1" applyAlignment="1" applyProtection="1">
      <alignment horizontal="center"/>
      <protection locked="0"/>
    </xf>
    <xf numFmtId="0" fontId="12" fillId="17" borderId="3" xfId="0" applyFont="1" applyFill="1" applyBorder="1" applyAlignment="1" applyProtection="1">
      <alignment horizontal="center"/>
      <protection locked="0"/>
    </xf>
    <xf numFmtId="14" fontId="6" fillId="14" borderId="3" xfId="0" applyNumberFormat="1" applyFont="1" applyFill="1" applyBorder="1" applyAlignment="1" applyProtection="1">
      <alignment horizontal="center" vertical="center" wrapText="1"/>
      <protection locked="0"/>
    </xf>
    <xf numFmtId="0" fontId="6" fillId="14" borderId="3" xfId="0" applyNumberFormat="1" applyFont="1" applyFill="1" applyBorder="1" applyAlignment="1" applyProtection="1">
      <alignment vertical="center" wrapText="1"/>
      <protection locked="0"/>
    </xf>
    <xf numFmtId="0" fontId="14" fillId="14" borderId="15" xfId="0" applyFont="1" applyFill="1" applyBorder="1" applyAlignment="1" applyProtection="1">
      <alignment horizontal="left" vertical="center" wrapText="1"/>
      <protection locked="0"/>
    </xf>
    <xf numFmtId="0" fontId="14" fillId="14" borderId="3" xfId="0" applyFont="1" applyFill="1" applyBorder="1" applyAlignment="1" applyProtection="1">
      <alignment horizontal="center" wrapText="1"/>
    </xf>
    <xf numFmtId="0" fontId="14" fillId="14" borderId="13" xfId="0" applyFont="1" applyFill="1" applyBorder="1" applyAlignment="1" applyProtection="1">
      <alignment horizontal="center" wrapText="1"/>
    </xf>
    <xf numFmtId="0" fontId="6" fillId="14" borderId="3" xfId="0" applyFont="1" applyFill="1" applyBorder="1" applyAlignment="1" applyProtection="1">
      <alignment horizontal="center"/>
      <protection locked="0"/>
    </xf>
    <xf numFmtId="44" fontId="16" fillId="14" borderId="14" xfId="0" applyNumberFormat="1" applyFont="1" applyFill="1" applyBorder="1" applyAlignment="1" applyProtection="1">
      <alignment shrinkToFit="1"/>
    </xf>
    <xf numFmtId="166" fontId="45" fillId="14" borderId="13" xfId="0" applyNumberFormat="1" applyFont="1" applyFill="1" applyBorder="1" applyAlignment="1" applyProtection="1">
      <alignment horizontal="center"/>
      <protection locked="0"/>
    </xf>
    <xf numFmtId="166" fontId="45" fillId="14" borderId="3" xfId="0" applyNumberFormat="1" applyFont="1" applyFill="1" applyBorder="1" applyAlignment="1" applyProtection="1">
      <alignment horizontal="center"/>
      <protection locked="0"/>
    </xf>
    <xf numFmtId="166" fontId="45" fillId="14" borderId="39" xfId="0" applyNumberFormat="1" applyFont="1" applyFill="1" applyBorder="1" applyAlignment="1" applyProtection="1">
      <alignment horizontal="center"/>
      <protection locked="0"/>
    </xf>
    <xf numFmtId="0" fontId="12" fillId="14" borderId="3" xfId="0" applyFont="1" applyFill="1" applyBorder="1" applyAlignment="1" applyProtection="1">
      <alignment horizontal="center"/>
      <protection locked="0"/>
    </xf>
    <xf numFmtId="0" fontId="65" fillId="14" borderId="0" xfId="0" applyFont="1" applyFill="1" applyAlignment="1">
      <alignment horizontal="center"/>
    </xf>
    <xf numFmtId="0" fontId="66" fillId="14" borderId="0" xfId="0" applyFont="1" applyFill="1" applyAlignment="1">
      <alignment horizontal="center"/>
    </xf>
    <xf numFmtId="0" fontId="0" fillId="14" borderId="0" xfId="0" applyFill="1"/>
    <xf numFmtId="0" fontId="18" fillId="14" borderId="0" xfId="0" applyFont="1" applyFill="1" applyAlignment="1">
      <alignment horizontal="center"/>
    </xf>
    <xf numFmtId="0" fontId="19" fillId="14" borderId="0" xfId="0" applyFont="1" applyFill="1" applyAlignment="1">
      <alignment wrapText="1"/>
    </xf>
    <xf numFmtId="0" fontId="71" fillId="23" borderId="0" xfId="0" applyFont="1" applyFill="1"/>
    <xf numFmtId="0" fontId="9" fillId="23" borderId="0" xfId="0" applyFont="1" applyFill="1"/>
    <xf numFmtId="0" fontId="16" fillId="7" borderId="0" xfId="0" applyFont="1" applyFill="1" applyBorder="1" applyAlignment="1" applyProtection="1">
      <alignment horizontal="left" vertical="center" wrapText="1"/>
      <protection locked="0"/>
    </xf>
    <xf numFmtId="0" fontId="16" fillId="7" borderId="22" xfId="0" applyFont="1" applyFill="1" applyBorder="1" applyAlignment="1" applyProtection="1">
      <alignment horizontal="center" vertical="center" wrapText="1"/>
      <protection locked="0"/>
    </xf>
    <xf numFmtId="0" fontId="16" fillId="18" borderId="26" xfId="0" applyFont="1" applyFill="1" applyBorder="1" applyAlignment="1" applyProtection="1">
      <alignment horizontal="center" vertical="center" wrapText="1"/>
      <protection locked="0"/>
    </xf>
    <xf numFmtId="166" fontId="16" fillId="18" borderId="26" xfId="0" applyNumberFormat="1" applyFont="1" applyFill="1" applyBorder="1" applyAlignment="1" applyProtection="1">
      <alignment horizontal="center" shrinkToFit="1"/>
      <protection locked="0"/>
    </xf>
    <xf numFmtId="0" fontId="16" fillId="7" borderId="3" xfId="0" applyFont="1" applyFill="1" applyBorder="1" applyAlignment="1" applyProtection="1">
      <alignment horizontal="left" vertical="center" wrapText="1"/>
      <protection locked="0"/>
    </xf>
    <xf numFmtId="0" fontId="16" fillId="7" borderId="26" xfId="0" applyFont="1" applyFill="1" applyBorder="1" applyAlignment="1" applyProtection="1">
      <alignment horizontal="center" vertical="center" wrapText="1"/>
      <protection locked="0"/>
    </xf>
    <xf numFmtId="0" fontId="16" fillId="14" borderId="3" xfId="0" applyFont="1" applyFill="1" applyBorder="1" applyAlignment="1" applyProtection="1">
      <alignment horizontal="center" vertical="center" wrapText="1"/>
      <protection locked="0"/>
    </xf>
    <xf numFmtId="166" fontId="16" fillId="14" borderId="26" xfId="0" applyNumberFormat="1" applyFont="1" applyFill="1" applyBorder="1" applyAlignment="1" applyProtection="1">
      <alignment horizontal="center" shrinkToFit="1"/>
      <protection locked="0"/>
    </xf>
    <xf numFmtId="0" fontId="16" fillId="7" borderId="4" xfId="0" applyFont="1" applyFill="1" applyBorder="1" applyAlignment="1" applyProtection="1">
      <alignment horizontal="left" vertical="center" wrapText="1"/>
      <protection locked="0"/>
    </xf>
    <xf numFmtId="166" fontId="16" fillId="18" borderId="3" xfId="0" applyNumberFormat="1" applyFont="1" applyFill="1" applyBorder="1" applyAlignment="1" applyProtection="1">
      <alignment horizontal="center" shrinkToFit="1"/>
      <protection locked="0"/>
    </xf>
    <xf numFmtId="0" fontId="12" fillId="0" borderId="0" xfId="0" applyFont="1" applyFill="1" applyBorder="1" applyProtection="1">
      <protection locked="0"/>
    </xf>
    <xf numFmtId="0" fontId="12" fillId="0" borderId="0" xfId="0" applyFont="1" applyFill="1" applyBorder="1" applyAlignment="1" applyProtection="1">
      <alignment horizontal="center"/>
      <protection locked="0"/>
    </xf>
    <xf numFmtId="0" fontId="12" fillId="2" borderId="0" xfId="0" applyFont="1" applyFill="1" applyProtection="1">
      <protection locked="0"/>
    </xf>
    <xf numFmtId="0" fontId="6" fillId="2" borderId="0" xfId="0" applyFont="1" applyFill="1" applyProtection="1">
      <protection locked="0"/>
    </xf>
    <xf numFmtId="0" fontId="15" fillId="5" borderId="3" xfId="0" applyFont="1" applyFill="1" applyBorder="1" applyAlignment="1" applyProtection="1">
      <alignment horizontal="left" wrapText="1"/>
      <protection locked="0"/>
    </xf>
    <xf numFmtId="0" fontId="16" fillId="13" borderId="33" xfId="0" applyFont="1" applyFill="1" applyBorder="1" applyAlignment="1" applyProtection="1">
      <alignment horizontal="left" vertical="center" wrapText="1"/>
      <protection locked="0"/>
    </xf>
    <xf numFmtId="0" fontId="16" fillId="13" borderId="1" xfId="0" applyFont="1" applyFill="1" applyBorder="1" applyAlignment="1" applyProtection="1">
      <alignment horizontal="left" vertical="center" wrapText="1"/>
      <protection locked="0"/>
    </xf>
    <xf numFmtId="44" fontId="16" fillId="13" borderId="3" xfId="0" applyNumberFormat="1" applyFont="1" applyFill="1" applyBorder="1" applyAlignment="1" applyProtection="1">
      <alignment shrinkToFit="1"/>
      <protection locked="0"/>
    </xf>
    <xf numFmtId="44" fontId="16" fillId="7" borderId="3" xfId="0" applyNumberFormat="1" applyFont="1" applyFill="1" applyBorder="1" applyAlignment="1" applyProtection="1">
      <alignment shrinkToFit="1"/>
      <protection locked="0"/>
    </xf>
    <xf numFmtId="0" fontId="12" fillId="2" borderId="0" xfId="0" applyFont="1" applyFill="1" applyAlignment="1" applyProtection="1">
      <alignment horizontal="center"/>
      <protection locked="0"/>
    </xf>
    <xf numFmtId="0" fontId="44" fillId="2" borderId="3" xfId="2" applyFont="1" applyFill="1" applyBorder="1" applyAlignment="1" applyProtection="1">
      <alignment horizontal="left" vertical="center" wrapText="1"/>
    </xf>
    <xf numFmtId="0" fontId="13" fillId="13" borderId="3" xfId="0" applyFont="1" applyFill="1" applyBorder="1" applyAlignment="1" applyProtection="1">
      <alignment horizontal="right" vertical="center"/>
    </xf>
    <xf numFmtId="0" fontId="13" fillId="9" borderId="3" xfId="0" applyFont="1" applyFill="1" applyBorder="1" applyAlignment="1" applyProtection="1">
      <alignment horizontal="left" vertical="center"/>
    </xf>
    <xf numFmtId="0" fontId="13" fillId="5" borderId="3" xfId="0" applyFont="1" applyFill="1" applyBorder="1" applyAlignment="1" applyProtection="1">
      <alignment horizontal="center" vertical="center" textRotation="90" wrapText="1"/>
    </xf>
    <xf numFmtId="0" fontId="40" fillId="6" borderId="27" xfId="0" applyFont="1" applyFill="1" applyBorder="1" applyAlignment="1" applyProtection="1">
      <alignment horizontal="center" vertical="center" wrapText="1"/>
    </xf>
    <xf numFmtId="0" fontId="42" fillId="2" borderId="1" xfId="0" applyFont="1" applyFill="1" applyBorder="1" applyAlignment="1" applyProtection="1">
      <alignment horizontal="left" vertical="center" wrapText="1" indent="2"/>
    </xf>
    <xf numFmtId="0" fontId="13" fillId="13" borderId="14" xfId="0" applyFont="1" applyFill="1" applyBorder="1" applyAlignment="1" applyProtection="1">
      <alignment horizontal="center" vertical="center"/>
    </xf>
    <xf numFmtId="0" fontId="10" fillId="14" borderId="14" xfId="0" applyFont="1" applyFill="1" applyBorder="1" applyAlignment="1" applyProtection="1">
      <alignment horizontal="center" vertical="center" wrapText="1"/>
    </xf>
    <xf numFmtId="0" fontId="10" fillId="14" borderId="14" xfId="0" applyFont="1" applyFill="1" applyBorder="1" applyAlignment="1" applyProtection="1">
      <alignment horizontal="center" vertical="center" wrapText="1"/>
      <protection locked="0"/>
    </xf>
    <xf numFmtId="167" fontId="10" fillId="14" borderId="14" xfId="0" applyNumberFormat="1" applyFont="1" applyFill="1" applyBorder="1" applyAlignment="1" applyProtection="1">
      <alignment horizontal="center" vertical="center" wrapText="1"/>
      <protection locked="0"/>
    </xf>
    <xf numFmtId="0" fontId="0" fillId="14" borderId="14" xfId="0" applyFill="1" applyBorder="1"/>
    <xf numFmtId="0" fontId="8" fillId="2" borderId="23" xfId="0" applyFont="1" applyFill="1" applyBorder="1" applyProtection="1"/>
    <xf numFmtId="0" fontId="8" fillId="2" borderId="24" xfId="0" applyFont="1" applyFill="1" applyBorder="1" applyProtection="1"/>
    <xf numFmtId="0" fontId="8" fillId="14" borderId="25" xfId="0" applyFont="1" applyFill="1" applyBorder="1" applyProtection="1"/>
    <xf numFmtId="0" fontId="43" fillId="6" borderId="32" xfId="0" applyFont="1" applyFill="1" applyBorder="1" applyAlignment="1" applyProtection="1">
      <alignment horizontal="center" vertical="center" wrapText="1"/>
    </xf>
    <xf numFmtId="0" fontId="40" fillId="6" borderId="27" xfId="0" applyFont="1" applyFill="1" applyBorder="1" applyAlignment="1" applyProtection="1">
      <alignment horizontal="center" vertical="center" wrapText="1"/>
    </xf>
    <xf numFmtId="0" fontId="43" fillId="6" borderId="27" xfId="0" applyFont="1" applyFill="1" applyBorder="1" applyAlignment="1" applyProtection="1">
      <alignment horizontal="center" vertical="center" wrapText="1"/>
    </xf>
    <xf numFmtId="0" fontId="43" fillId="6" borderId="31" xfId="0" applyFont="1" applyFill="1" applyBorder="1" applyAlignment="1" applyProtection="1">
      <alignment horizontal="center" vertical="center" wrapText="1"/>
    </xf>
    <xf numFmtId="0" fontId="33" fillId="0" borderId="0" xfId="0" applyFont="1" applyAlignment="1" applyProtection="1">
      <alignment horizontal="center"/>
      <protection locked="0"/>
    </xf>
    <xf numFmtId="0" fontId="33" fillId="0" borderId="0" xfId="0" applyFont="1" applyAlignment="1" applyProtection="1">
      <alignment horizontal="center"/>
    </xf>
    <xf numFmtId="0" fontId="13" fillId="5" borderId="3" xfId="0" applyFont="1" applyFill="1" applyBorder="1" applyAlignment="1" applyProtection="1">
      <alignment horizontal="center" vertical="center" textRotation="90" wrapText="1"/>
    </xf>
    <xf numFmtId="0" fontId="61" fillId="9" borderId="1" xfId="0" applyFont="1" applyFill="1" applyBorder="1" applyAlignment="1" applyProtection="1">
      <alignment horizontal="center" vertical="center"/>
    </xf>
    <xf numFmtId="0" fontId="61" fillId="9" borderId="3" xfId="0" applyFont="1" applyFill="1" applyBorder="1" applyAlignment="1" applyProtection="1">
      <alignment horizontal="center" vertical="center"/>
    </xf>
    <xf numFmtId="0" fontId="13" fillId="11" borderId="3" xfId="0" applyFont="1" applyFill="1" applyBorder="1" applyAlignment="1" applyProtection="1">
      <alignment horizontal="center" vertical="center"/>
    </xf>
    <xf numFmtId="0" fontId="13" fillId="11" borderId="14" xfId="0" applyFont="1" applyFill="1" applyBorder="1" applyAlignment="1" applyProtection="1">
      <alignment horizontal="center" vertical="center"/>
    </xf>
    <xf numFmtId="0" fontId="13" fillId="13" borderId="3" xfId="0" applyFont="1" applyFill="1" applyBorder="1" applyAlignment="1" applyProtection="1">
      <alignment horizontal="right" vertical="center"/>
    </xf>
    <xf numFmtId="0" fontId="10" fillId="0" borderId="0" xfId="0" applyFont="1" applyFill="1" applyBorder="1" applyAlignment="1" applyProtection="1">
      <alignment horizontal="center"/>
    </xf>
    <xf numFmtId="0" fontId="22" fillId="4" borderId="11" xfId="0" applyFont="1" applyFill="1" applyBorder="1" applyAlignment="1" applyProtection="1">
      <alignment horizontal="center" vertical="center" wrapText="1"/>
    </xf>
    <xf numFmtId="0" fontId="22" fillId="4" borderId="7" xfId="0" applyFont="1" applyFill="1" applyBorder="1" applyAlignment="1" applyProtection="1">
      <alignment horizontal="center" vertical="center" wrapText="1"/>
    </xf>
    <xf numFmtId="0" fontId="22" fillId="4" borderId="8" xfId="0" applyFont="1" applyFill="1" applyBorder="1" applyAlignment="1" applyProtection="1">
      <alignment horizontal="center" vertical="center" wrapText="1"/>
    </xf>
    <xf numFmtId="14" fontId="15" fillId="4" borderId="28" xfId="0" applyNumberFormat="1" applyFont="1" applyFill="1" applyBorder="1" applyAlignment="1" applyProtection="1">
      <alignment horizontal="center"/>
    </xf>
    <xf numFmtId="14" fontId="15" fillId="4" borderId="29" xfId="0" applyNumberFormat="1" applyFont="1" applyFill="1" applyBorder="1" applyAlignment="1" applyProtection="1">
      <alignment horizontal="center"/>
    </xf>
    <xf numFmtId="14" fontId="15" fillId="4" borderId="30" xfId="0" applyNumberFormat="1" applyFont="1" applyFill="1" applyBorder="1" applyAlignment="1" applyProtection="1">
      <alignment horizontal="center"/>
    </xf>
    <xf numFmtId="44" fontId="69" fillId="14" borderId="3" xfId="0" applyNumberFormat="1" applyFont="1" applyFill="1" applyBorder="1" applyAlignment="1" applyProtection="1">
      <alignment horizontal="center" vertical="center" wrapText="1"/>
      <protection locked="0"/>
    </xf>
    <xf numFmtId="0" fontId="9" fillId="4" borderId="46" xfId="0" applyFont="1" applyFill="1" applyBorder="1" applyAlignment="1" applyProtection="1">
      <alignment horizontal="center" vertical="center" wrapText="1"/>
    </xf>
    <xf numFmtId="0" fontId="9" fillId="4" borderId="29" xfId="0" applyFont="1" applyFill="1" applyBorder="1" applyAlignment="1" applyProtection="1">
      <alignment horizontal="center" vertical="center" wrapText="1"/>
    </xf>
    <xf numFmtId="0" fontId="12" fillId="13" borderId="42" xfId="0" applyFont="1" applyFill="1" applyBorder="1" applyAlignment="1" applyProtection="1">
      <alignment horizontal="center"/>
    </xf>
    <xf numFmtId="0" fontId="12" fillId="13" borderId="57" xfId="0" applyFont="1" applyFill="1" applyBorder="1" applyAlignment="1" applyProtection="1">
      <alignment horizontal="center"/>
    </xf>
    <xf numFmtId="0" fontId="9" fillId="13" borderId="50" xfId="0" applyFont="1" applyFill="1" applyBorder="1" applyAlignment="1" applyProtection="1">
      <alignment horizontal="center"/>
    </xf>
    <xf numFmtId="0" fontId="9" fillId="13" borderId="49" xfId="0" applyFont="1" applyFill="1" applyBorder="1" applyAlignment="1" applyProtection="1">
      <alignment horizontal="center"/>
    </xf>
    <xf numFmtId="0" fontId="6" fillId="13" borderId="42" xfId="0" applyFont="1" applyFill="1" applyBorder="1" applyAlignment="1" applyProtection="1">
      <alignment horizontal="center"/>
    </xf>
    <xf numFmtId="0" fontId="6" fillId="13" borderId="63" xfId="0" applyFont="1" applyFill="1" applyBorder="1" applyAlignment="1" applyProtection="1">
      <alignment horizontal="center"/>
    </xf>
    <xf numFmtId="0" fontId="9" fillId="13" borderId="40" xfId="0" applyFont="1" applyFill="1" applyBorder="1" applyAlignment="1" applyProtection="1">
      <alignment horizontal="center"/>
    </xf>
    <xf numFmtId="0" fontId="9" fillId="13" borderId="56" xfId="0" applyFont="1" applyFill="1" applyBorder="1" applyAlignment="1" applyProtection="1">
      <alignment horizontal="center"/>
    </xf>
    <xf numFmtId="0" fontId="12" fillId="13" borderId="62" xfId="0" applyFont="1" applyFill="1" applyBorder="1" applyAlignment="1" applyProtection="1">
      <alignment horizontal="center"/>
    </xf>
    <xf numFmtId="0" fontId="12" fillId="13" borderId="59" xfId="0" applyFont="1" applyFill="1" applyBorder="1" applyAlignment="1" applyProtection="1">
      <alignment horizontal="center"/>
    </xf>
    <xf numFmtId="0" fontId="12" fillId="13" borderId="63" xfId="0" applyFont="1" applyFill="1" applyBorder="1" applyAlignment="1" applyProtection="1">
      <alignment horizontal="center"/>
    </xf>
    <xf numFmtId="0" fontId="9" fillId="13" borderId="51" xfId="0" applyFont="1" applyFill="1" applyBorder="1" applyAlignment="1" applyProtection="1">
      <alignment horizontal="center" shrinkToFit="1"/>
    </xf>
    <xf numFmtId="0" fontId="9" fillId="13" borderId="48" xfId="0" applyFont="1" applyFill="1" applyBorder="1" applyAlignment="1" applyProtection="1">
      <alignment horizontal="center" shrinkToFit="1"/>
    </xf>
    <xf numFmtId="0" fontId="9" fillId="13" borderId="58" xfId="0" applyFont="1" applyFill="1" applyBorder="1" applyAlignment="1" applyProtection="1">
      <alignment horizontal="center" shrinkToFit="1"/>
    </xf>
    <xf numFmtId="0" fontId="69" fillId="14" borderId="3" xfId="0" applyFont="1" applyFill="1" applyBorder="1" applyAlignment="1" applyProtection="1">
      <alignment horizontal="left" vertical="center" wrapText="1"/>
      <protection locked="0"/>
    </xf>
    <xf numFmtId="0" fontId="69" fillId="18" borderId="3" xfId="0" applyFont="1" applyFill="1" applyBorder="1" applyAlignment="1" applyProtection="1">
      <alignment horizontal="left" vertical="center" wrapText="1"/>
      <protection locked="0"/>
    </xf>
    <xf numFmtId="0" fontId="6" fillId="13" borderId="3" xfId="0" applyFont="1" applyFill="1" applyBorder="1" applyAlignment="1" applyProtection="1">
      <alignment horizontal="left" wrapText="1"/>
    </xf>
    <xf numFmtId="0" fontId="12" fillId="13" borderId="3" xfId="0" applyFont="1" applyFill="1" applyBorder="1" applyAlignment="1" applyProtection="1">
      <alignment horizontal="left" wrapText="1"/>
    </xf>
    <xf numFmtId="0" fontId="69" fillId="14" borderId="39" xfId="0" applyFont="1" applyFill="1" applyBorder="1" applyAlignment="1" applyProtection="1">
      <alignment horizontal="center" vertical="center" wrapText="1"/>
      <protection locked="0"/>
    </xf>
    <xf numFmtId="0" fontId="69" fillId="14" borderId="52" xfId="0" applyFont="1" applyFill="1" applyBorder="1" applyAlignment="1" applyProtection="1">
      <alignment horizontal="center" vertical="center" wrapText="1"/>
      <protection locked="0"/>
    </xf>
    <xf numFmtId="0" fontId="69" fillId="14" borderId="13" xfId="0" applyFont="1" applyFill="1" applyBorder="1" applyAlignment="1" applyProtection="1">
      <alignment horizontal="center" vertical="center" wrapText="1"/>
      <protection locked="0"/>
    </xf>
    <xf numFmtId="0" fontId="69" fillId="16" borderId="39" xfId="0" applyFont="1" applyFill="1" applyBorder="1" applyAlignment="1" applyProtection="1">
      <alignment horizontal="center" vertical="center" wrapText="1"/>
      <protection locked="0"/>
    </xf>
    <xf numFmtId="0" fontId="69" fillId="16" borderId="52" xfId="0" applyFont="1" applyFill="1" applyBorder="1" applyAlignment="1" applyProtection="1">
      <alignment horizontal="center" vertical="center" wrapText="1"/>
      <protection locked="0"/>
    </xf>
    <xf numFmtId="0" fontId="69" fillId="16" borderId="13" xfId="0" applyFont="1" applyFill="1" applyBorder="1" applyAlignment="1" applyProtection="1">
      <alignment horizontal="center" vertical="center" wrapText="1"/>
      <protection locked="0"/>
    </xf>
    <xf numFmtId="0" fontId="69" fillId="18" borderId="39" xfId="0" applyFont="1" applyFill="1" applyBorder="1" applyAlignment="1" applyProtection="1">
      <alignment horizontal="center" vertical="center" wrapText="1"/>
      <protection locked="0"/>
    </xf>
    <xf numFmtId="0" fontId="69" fillId="18" borderId="52" xfId="0" applyFont="1" applyFill="1" applyBorder="1" applyAlignment="1" applyProtection="1">
      <alignment horizontal="center" vertical="center" wrapText="1"/>
      <protection locked="0"/>
    </xf>
    <xf numFmtId="0" fontId="69" fillId="18" borderId="13" xfId="0" applyFont="1" applyFill="1" applyBorder="1" applyAlignment="1" applyProtection="1">
      <alignment horizontal="center" vertical="center" wrapText="1"/>
      <protection locked="0"/>
    </xf>
    <xf numFmtId="0" fontId="14" fillId="7" borderId="3" xfId="0" applyFont="1" applyFill="1" applyBorder="1" applyAlignment="1" applyProtection="1">
      <alignment wrapText="1"/>
      <protection locked="0"/>
    </xf>
    <xf numFmtId="0" fontId="12" fillId="4" borderId="3" xfId="0" applyFont="1" applyFill="1" applyBorder="1" applyAlignment="1" applyProtection="1"/>
    <xf numFmtId="14" fontId="6" fillId="3" borderId="3" xfId="0" applyNumberFormat="1" applyFont="1" applyFill="1" applyBorder="1" applyAlignment="1" applyProtection="1">
      <protection locked="0"/>
    </xf>
    <xf numFmtId="0" fontId="12" fillId="3" borderId="3" xfId="0" applyFont="1" applyFill="1" applyBorder="1" applyAlignment="1" applyProtection="1">
      <protection locked="0"/>
    </xf>
    <xf numFmtId="0" fontId="12" fillId="4" borderId="3" xfId="0" applyFont="1" applyFill="1" applyBorder="1" applyAlignment="1" applyProtection="1">
      <alignment wrapText="1"/>
    </xf>
    <xf numFmtId="44" fontId="69" fillId="20" borderId="3" xfId="0" applyNumberFormat="1" applyFont="1" applyFill="1" applyBorder="1" applyAlignment="1" applyProtection="1">
      <alignment horizontal="left" vertical="center" wrapText="1"/>
      <protection locked="0"/>
    </xf>
    <xf numFmtId="44" fontId="69" fillId="21" borderId="39" xfId="0" applyNumberFormat="1" applyFont="1" applyFill="1" applyBorder="1" applyAlignment="1" applyProtection="1">
      <alignment horizontal="center" vertical="center" wrapText="1"/>
      <protection locked="0"/>
    </xf>
    <xf numFmtId="44" fontId="69" fillId="21" borderId="52" xfId="0" applyNumberFormat="1" applyFont="1" applyFill="1" applyBorder="1" applyAlignment="1" applyProtection="1">
      <alignment horizontal="center" vertical="center" wrapText="1"/>
      <protection locked="0"/>
    </xf>
    <xf numFmtId="44" fontId="69" fillId="21" borderId="13" xfId="0" applyNumberFormat="1" applyFont="1" applyFill="1" applyBorder="1" applyAlignment="1" applyProtection="1">
      <alignment horizontal="center" vertical="center" wrapText="1"/>
      <protection locked="0"/>
    </xf>
    <xf numFmtId="0" fontId="12" fillId="4" borderId="3" xfId="0" applyFont="1" applyFill="1" applyBorder="1" applyAlignment="1" applyProtection="1">
      <alignment horizontal="left"/>
    </xf>
    <xf numFmtId="14" fontId="0" fillId="3" borderId="0" xfId="0" applyNumberFormat="1"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11" fillId="2" borderId="0" xfId="0" applyFont="1" applyFill="1" applyBorder="1" applyAlignment="1" applyProtection="1">
      <alignment horizontal="center"/>
    </xf>
    <xf numFmtId="10" fontId="6" fillId="18" borderId="39" xfId="1" applyNumberFormat="1" applyFill="1" applyBorder="1" applyAlignment="1" applyProtection="1">
      <alignment horizontal="center"/>
    </xf>
    <xf numFmtId="10" fontId="6" fillId="18" borderId="13" xfId="1" applyNumberFormat="1" applyFill="1" applyBorder="1" applyAlignment="1" applyProtection="1">
      <alignment horizontal="center"/>
    </xf>
    <xf numFmtId="10" fontId="0" fillId="14" borderId="39" xfId="0" applyNumberFormat="1" applyFill="1" applyBorder="1" applyAlignment="1" applyProtection="1">
      <alignment horizontal="center"/>
    </xf>
    <xf numFmtId="10" fontId="0" fillId="14" borderId="13" xfId="0" applyNumberFormat="1" applyFill="1" applyBorder="1" applyAlignment="1" applyProtection="1">
      <alignment horizontal="center"/>
    </xf>
    <xf numFmtId="0" fontId="26" fillId="2" borderId="9" xfId="0" applyFont="1" applyFill="1" applyBorder="1" applyAlignment="1" applyProtection="1">
      <alignment horizontal="right"/>
    </xf>
    <xf numFmtId="0" fontId="26" fillId="2" borderId="0" xfId="0" applyFont="1" applyFill="1" applyBorder="1" applyAlignment="1" applyProtection="1">
      <alignment horizontal="right"/>
    </xf>
    <xf numFmtId="0" fontId="26" fillId="2" borderId="4" xfId="0" applyFont="1" applyFill="1" applyBorder="1" applyAlignment="1" applyProtection="1">
      <alignment horizontal="right"/>
    </xf>
    <xf numFmtId="0" fontId="6" fillId="13" borderId="0" xfId="0" applyFont="1" applyFill="1" applyBorder="1" applyAlignment="1" applyProtection="1"/>
    <xf numFmtId="0" fontId="0" fillId="13" borderId="0" xfId="0" applyFill="1" applyBorder="1" applyAlignment="1" applyProtection="1"/>
    <xf numFmtId="0" fontId="0" fillId="13" borderId="19" xfId="0" applyFill="1" applyBorder="1" applyAlignment="1" applyProtection="1"/>
    <xf numFmtId="0" fontId="11" fillId="13" borderId="39" xfId="0" applyFont="1" applyFill="1" applyBorder="1" applyAlignment="1" applyProtection="1">
      <alignment horizontal="center"/>
    </xf>
    <xf numFmtId="0" fontId="11" fillId="13" borderId="13" xfId="0" applyFont="1" applyFill="1" applyBorder="1" applyAlignment="1" applyProtection="1">
      <alignment horizontal="center"/>
    </xf>
    <xf numFmtId="0" fontId="26" fillId="3" borderId="9" xfId="0" applyFont="1" applyFill="1" applyBorder="1" applyAlignment="1" applyProtection="1">
      <alignment horizontal="center"/>
      <protection locked="0"/>
    </xf>
    <xf numFmtId="0" fontId="26" fillId="3" borderId="0" xfId="0" applyFont="1" applyFill="1" applyBorder="1" applyAlignment="1" applyProtection="1">
      <alignment horizontal="center"/>
      <protection locked="0"/>
    </xf>
    <xf numFmtId="0" fontId="26" fillId="3" borderId="10" xfId="0" applyFont="1" applyFill="1" applyBorder="1" applyAlignment="1" applyProtection="1">
      <alignment horizontal="center"/>
      <protection locked="0"/>
    </xf>
    <xf numFmtId="0" fontId="11" fillId="2" borderId="9" xfId="0" applyFont="1" applyFill="1" applyBorder="1" applyAlignment="1" applyProtection="1">
      <alignment horizontal="left" vertical="center" wrapText="1" indent="1"/>
    </xf>
    <xf numFmtId="0" fontId="11" fillId="2" borderId="0" xfId="0" applyFont="1" applyFill="1" applyBorder="1" applyAlignment="1" applyProtection="1">
      <alignment horizontal="left" vertical="center" wrapText="1" indent="1"/>
    </xf>
    <xf numFmtId="10" fontId="11" fillId="18" borderId="66" xfId="3" applyNumberFormat="1" applyFont="1" applyFill="1" applyBorder="1" applyAlignment="1" applyProtection="1">
      <alignment horizontal="center"/>
    </xf>
    <xf numFmtId="10" fontId="11" fillId="18" borderId="67" xfId="3" applyNumberFormat="1" applyFont="1" applyFill="1" applyBorder="1" applyAlignment="1" applyProtection="1">
      <alignment horizontal="center"/>
    </xf>
    <xf numFmtId="10" fontId="11" fillId="14" borderId="66" xfId="0" applyNumberFormat="1" applyFont="1" applyFill="1" applyBorder="1" applyAlignment="1" applyProtection="1">
      <alignment horizontal="center"/>
    </xf>
    <xf numFmtId="10" fontId="11" fillId="14" borderId="67" xfId="0" applyNumberFormat="1" applyFont="1" applyFill="1" applyBorder="1" applyAlignment="1" applyProtection="1">
      <alignment horizontal="center"/>
    </xf>
    <xf numFmtId="0" fontId="9" fillId="13" borderId="48" xfId="0" applyFont="1" applyFill="1" applyBorder="1" applyAlignment="1" applyProtection="1">
      <alignment horizontal="center"/>
    </xf>
    <xf numFmtId="0" fontId="12" fillId="13" borderId="59" xfId="0" applyFont="1" applyFill="1" applyBorder="1" applyAlignment="1" applyProtection="1">
      <alignment horizontal="center" vertical="center"/>
    </xf>
    <xf numFmtId="0" fontId="12" fillId="13" borderId="57" xfId="0" applyFont="1" applyFill="1" applyBorder="1" applyAlignment="1" applyProtection="1">
      <alignment horizontal="center" vertical="center"/>
    </xf>
    <xf numFmtId="0" fontId="9" fillId="13" borderId="58" xfId="0" applyFont="1" applyFill="1" applyBorder="1" applyAlignment="1" applyProtection="1">
      <alignment horizontal="center"/>
    </xf>
    <xf numFmtId="0" fontId="6" fillId="13" borderId="59" xfId="0" applyFont="1" applyFill="1" applyBorder="1" applyAlignment="1" applyProtection="1">
      <alignment horizontal="center" vertical="center"/>
    </xf>
    <xf numFmtId="0" fontId="6" fillId="13" borderId="63" xfId="0" applyFont="1" applyFill="1" applyBorder="1" applyAlignment="1" applyProtection="1">
      <alignment horizontal="center" vertical="center"/>
    </xf>
    <xf numFmtId="0" fontId="6" fillId="13" borderId="62" xfId="13" applyFont="1" applyFill="1" applyBorder="1" applyAlignment="1" applyProtection="1">
      <alignment horizontal="center" vertical="center" wrapText="1"/>
    </xf>
    <xf numFmtId="0" fontId="6" fillId="13" borderId="59" xfId="13" applyFont="1" applyFill="1" applyBorder="1" applyAlignment="1" applyProtection="1">
      <alignment horizontal="center" vertical="center" wrapText="1"/>
    </xf>
    <xf numFmtId="0" fontId="6" fillId="13" borderId="63" xfId="13" applyFont="1" applyFill="1" applyBorder="1" applyAlignment="1" applyProtection="1">
      <alignment horizontal="center" vertical="center" wrapText="1"/>
    </xf>
    <xf numFmtId="0" fontId="9" fillId="13" borderId="51" xfId="13" applyFont="1" applyFill="1" applyBorder="1" applyAlignment="1" applyProtection="1">
      <alignment horizontal="center" vertical="center" wrapText="1"/>
    </xf>
    <xf numFmtId="0" fontId="9" fillId="13" borderId="48" xfId="13" applyFont="1" applyFill="1" applyBorder="1" applyAlignment="1" applyProtection="1">
      <alignment horizontal="center" vertical="center" wrapText="1"/>
    </xf>
    <xf numFmtId="0" fontId="9" fillId="13" borderId="58" xfId="13" applyFont="1" applyFill="1" applyBorder="1" applyAlignment="1" applyProtection="1">
      <alignment horizontal="center" vertical="center" wrapText="1"/>
    </xf>
    <xf numFmtId="164" fontId="11" fillId="3" borderId="36" xfId="0" applyNumberFormat="1" applyFont="1" applyFill="1" applyBorder="1" applyAlignment="1" applyProtection="1">
      <alignment horizontal="center"/>
      <protection locked="0"/>
    </xf>
    <xf numFmtId="164" fontId="11" fillId="3" borderId="37" xfId="0" applyNumberFormat="1" applyFont="1" applyFill="1" applyBorder="1" applyAlignment="1" applyProtection="1">
      <alignment horizontal="center"/>
      <protection locked="0"/>
    </xf>
    <xf numFmtId="164" fontId="11" fillId="3" borderId="38" xfId="0" applyNumberFormat="1" applyFont="1" applyFill="1" applyBorder="1" applyAlignment="1" applyProtection="1">
      <alignment horizontal="center"/>
      <protection locked="0"/>
    </xf>
    <xf numFmtId="0" fontId="18" fillId="4" borderId="7" xfId="0" applyFont="1" applyFill="1" applyBorder="1" applyAlignment="1" applyProtection="1">
      <alignment horizontal="center"/>
    </xf>
    <xf numFmtId="0" fontId="38" fillId="4" borderId="0" xfId="0" applyFont="1" applyFill="1" applyAlignment="1" applyProtection="1">
      <alignment horizontal="center"/>
    </xf>
    <xf numFmtId="0" fontId="39" fillId="4" borderId="0" xfId="0" applyFont="1" applyFill="1" applyBorder="1" applyAlignment="1" applyProtection="1">
      <alignment horizontal="center"/>
    </xf>
    <xf numFmtId="10" fontId="0" fillId="18" borderId="39" xfId="0" applyNumberFormat="1" applyFill="1" applyBorder="1" applyAlignment="1" applyProtection="1">
      <alignment horizontal="center"/>
    </xf>
    <xf numFmtId="10" fontId="0" fillId="18" borderId="13" xfId="0" applyNumberFormat="1" applyFill="1" applyBorder="1" applyAlignment="1" applyProtection="1">
      <alignment horizontal="center"/>
    </xf>
    <xf numFmtId="49" fontId="15" fillId="2" borderId="28" xfId="0" applyNumberFormat="1" applyFont="1" applyFill="1" applyBorder="1" applyAlignment="1" applyProtection="1">
      <alignment horizontal="center" vertical="center"/>
    </xf>
    <xf numFmtId="0" fontId="15" fillId="2" borderId="29" xfId="0" applyFont="1" applyFill="1" applyBorder="1" applyAlignment="1" applyProtection="1">
      <alignment horizontal="center" vertical="center"/>
    </xf>
    <xf numFmtId="0" fontId="15" fillId="2" borderId="30"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10" xfId="0" applyFont="1" applyFill="1" applyBorder="1" applyAlignment="1" applyProtection="1">
      <alignment horizontal="center" vertical="center"/>
    </xf>
    <xf numFmtId="0" fontId="18" fillId="2" borderId="11"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0" fillId="13" borderId="50" xfId="0" applyFont="1" applyFill="1" applyBorder="1" applyAlignment="1" applyProtection="1">
      <alignment horizontal="center" vertical="center"/>
      <protection locked="0"/>
    </xf>
    <xf numFmtId="0" fontId="10" fillId="13" borderId="7" xfId="0" applyFont="1" applyFill="1" applyBorder="1" applyAlignment="1" applyProtection="1">
      <alignment horizontal="center" vertical="center"/>
      <protection locked="0"/>
    </xf>
    <xf numFmtId="0" fontId="10" fillId="13" borderId="8" xfId="0" applyFont="1" applyFill="1" applyBorder="1" applyAlignment="1" applyProtection="1">
      <alignment horizontal="center" vertical="center"/>
      <protection locked="0"/>
    </xf>
    <xf numFmtId="0" fontId="10" fillId="13" borderId="42" xfId="0" applyFont="1" applyFill="1" applyBorder="1" applyAlignment="1" applyProtection="1">
      <alignment horizontal="center" vertical="center"/>
      <protection locked="0"/>
    </xf>
    <xf numFmtId="0" fontId="10" fillId="13" borderId="59" xfId="0" applyFont="1" applyFill="1" applyBorder="1" applyAlignment="1" applyProtection="1">
      <alignment horizontal="center" vertical="center"/>
      <protection locked="0"/>
    </xf>
    <xf numFmtId="0" fontId="10" fillId="13" borderId="57" xfId="0" applyFont="1" applyFill="1" applyBorder="1" applyAlignment="1" applyProtection="1">
      <alignment horizontal="center" vertical="center"/>
      <protection locked="0"/>
    </xf>
    <xf numFmtId="0" fontId="10" fillId="13" borderId="40" xfId="0" applyFont="1" applyFill="1" applyBorder="1" applyAlignment="1" applyProtection="1">
      <alignment horizontal="center" vertical="center"/>
      <protection locked="0"/>
    </xf>
    <xf numFmtId="0" fontId="10" fillId="13" borderId="48" xfId="0" applyFont="1" applyFill="1" applyBorder="1" applyAlignment="1" applyProtection="1">
      <alignment horizontal="center" vertical="center"/>
      <protection locked="0"/>
    </xf>
    <xf numFmtId="0" fontId="10" fillId="13" borderId="58" xfId="0" applyFont="1" applyFill="1" applyBorder="1" applyAlignment="1" applyProtection="1">
      <alignment horizontal="center" vertical="center"/>
      <protection locked="0"/>
    </xf>
    <xf numFmtId="0" fontId="10" fillId="13" borderId="63" xfId="0" applyFont="1" applyFill="1" applyBorder="1" applyAlignment="1" applyProtection="1">
      <alignment horizontal="center" vertical="center"/>
      <protection locked="0"/>
    </xf>
    <xf numFmtId="0" fontId="10" fillId="13" borderId="62" xfId="0" applyFont="1" applyFill="1" applyBorder="1" applyAlignment="1" applyProtection="1">
      <alignment horizontal="center" vertical="center"/>
      <protection locked="0"/>
    </xf>
    <xf numFmtId="0" fontId="10" fillId="13" borderId="51" xfId="0" applyFont="1" applyFill="1" applyBorder="1" applyAlignment="1" applyProtection="1">
      <alignment horizontal="center" vertical="center" shrinkToFit="1"/>
      <protection locked="0"/>
    </xf>
    <xf numFmtId="0" fontId="10" fillId="13" borderId="48" xfId="0" applyFont="1" applyFill="1" applyBorder="1" applyAlignment="1" applyProtection="1">
      <alignment horizontal="center" vertical="center" shrinkToFit="1"/>
      <protection locked="0"/>
    </xf>
    <xf numFmtId="0" fontId="10" fillId="13" borderId="58" xfId="0" applyFont="1" applyFill="1" applyBorder="1" applyAlignment="1" applyProtection="1">
      <alignment horizontal="center" vertical="center" shrinkToFit="1"/>
      <protection locked="0"/>
    </xf>
    <xf numFmtId="0" fontId="36" fillId="13" borderId="14" xfId="0" applyFont="1" applyFill="1" applyBorder="1" applyAlignment="1" applyProtection="1">
      <alignment horizontal="center" vertical="center" wrapText="1"/>
    </xf>
    <xf numFmtId="0" fontId="36" fillId="13" borderId="25" xfId="0" applyFont="1" applyFill="1" applyBorder="1" applyAlignment="1" applyProtection="1">
      <alignment horizontal="center" vertical="center" wrapText="1"/>
    </xf>
    <xf numFmtId="0" fontId="9" fillId="13" borderId="4" xfId="0" applyFont="1" applyFill="1" applyBorder="1" applyAlignment="1" applyProtection="1">
      <alignment horizontal="left" vertical="center" wrapText="1"/>
    </xf>
    <xf numFmtId="0" fontId="9" fillId="13" borderId="12" xfId="0" applyFont="1" applyFill="1" applyBorder="1" applyAlignment="1" applyProtection="1">
      <alignment horizontal="left" vertical="center" wrapText="1"/>
    </xf>
    <xf numFmtId="165" fontId="36" fillId="13" borderId="22" xfId="0" applyNumberFormat="1" applyFont="1" applyFill="1" applyBorder="1" applyAlignment="1" applyProtection="1">
      <alignment horizontal="center" vertical="center"/>
      <protection locked="0"/>
    </xf>
    <xf numFmtId="165" fontId="36" fillId="13" borderId="35" xfId="0" applyNumberFormat="1" applyFont="1" applyFill="1" applyBorder="1" applyAlignment="1" applyProtection="1">
      <alignment horizontal="center" vertical="center"/>
      <protection locked="0"/>
    </xf>
    <xf numFmtId="165" fontId="36" fillId="13" borderId="17" xfId="0" applyNumberFormat="1" applyFont="1" applyFill="1" applyBorder="1" applyAlignment="1" applyProtection="1">
      <alignment horizontal="center" vertical="center"/>
      <protection locked="0"/>
    </xf>
    <xf numFmtId="165" fontId="36" fillId="13" borderId="50" xfId="0" applyNumberFormat="1" applyFont="1" applyFill="1" applyBorder="1" applyAlignment="1" applyProtection="1">
      <alignment horizontal="center" vertical="center"/>
      <protection locked="0"/>
    </xf>
    <xf numFmtId="0" fontId="36" fillId="13" borderId="6" xfId="0" applyFont="1" applyFill="1" applyBorder="1" applyAlignment="1" applyProtection="1">
      <alignment horizontal="center" vertical="center" wrapText="1"/>
    </xf>
    <xf numFmtId="0" fontId="36" fillId="13" borderId="19" xfId="0" applyFont="1" applyFill="1" applyBorder="1" applyAlignment="1" applyProtection="1">
      <alignment horizontal="center" vertical="center" wrapText="1"/>
    </xf>
    <xf numFmtId="0" fontId="36" fillId="13" borderId="20" xfId="0" applyFont="1" applyFill="1" applyBorder="1" applyAlignment="1" applyProtection="1">
      <alignment horizontal="center" vertical="center" wrapText="1"/>
    </xf>
    <xf numFmtId="0" fontId="36" fillId="13" borderId="3" xfId="0" applyFont="1" applyFill="1" applyBorder="1" applyAlignment="1" applyProtection="1">
      <alignment horizontal="center" vertical="center" wrapText="1"/>
    </xf>
    <xf numFmtId="0" fontId="36" fillId="13" borderId="24" xfId="0" applyFont="1" applyFill="1" applyBorder="1" applyAlignment="1" applyProtection="1">
      <alignment horizontal="center" vertical="center"/>
    </xf>
    <xf numFmtId="49" fontId="67" fillId="2" borderId="28" xfId="0" applyNumberFormat="1" applyFont="1" applyFill="1" applyBorder="1" applyAlignment="1" applyProtection="1">
      <alignment horizontal="center" vertical="center"/>
      <protection locked="0"/>
    </xf>
    <xf numFmtId="49" fontId="12" fillId="2" borderId="29" xfId="0" applyNumberFormat="1" applyFont="1" applyFill="1" applyBorder="1" applyAlignment="1" applyProtection="1">
      <alignment horizontal="center" vertical="center"/>
      <protection locked="0"/>
    </xf>
    <xf numFmtId="49" fontId="12" fillId="2" borderId="30" xfId="0" applyNumberFormat="1" applyFont="1" applyFill="1" applyBorder="1" applyAlignment="1" applyProtection="1">
      <alignment horizontal="center" vertical="center"/>
      <protection locked="0"/>
    </xf>
    <xf numFmtId="0" fontId="36" fillId="13" borderId="24" xfId="0" applyFont="1" applyFill="1" applyBorder="1" applyAlignment="1" applyProtection="1">
      <alignment horizontal="center" vertical="center" wrapText="1"/>
    </xf>
    <xf numFmtId="0" fontId="36" fillId="13" borderId="28" xfId="0" applyFont="1" applyFill="1" applyBorder="1" applyAlignment="1" applyProtection="1">
      <alignment horizontal="center" vertical="center" wrapText="1"/>
      <protection locked="0"/>
    </xf>
    <xf numFmtId="0" fontId="36" fillId="13" borderId="29" xfId="0" applyFont="1" applyFill="1" applyBorder="1" applyAlignment="1" applyProtection="1">
      <alignment horizontal="center" vertical="center" wrapText="1"/>
      <protection locked="0"/>
    </xf>
    <xf numFmtId="0" fontId="36" fillId="13" borderId="9" xfId="0" applyFont="1" applyFill="1" applyBorder="1" applyAlignment="1" applyProtection="1">
      <alignment horizontal="center" vertical="center" wrapText="1"/>
      <protection locked="0"/>
    </xf>
    <xf numFmtId="0" fontId="36" fillId="13" borderId="0" xfId="0" applyFont="1" applyFill="1" applyBorder="1" applyAlignment="1" applyProtection="1">
      <alignment horizontal="center" vertical="center" wrapText="1"/>
      <protection locked="0"/>
    </xf>
    <xf numFmtId="0" fontId="36" fillId="13" borderId="11" xfId="0" applyFont="1" applyFill="1" applyBorder="1" applyAlignment="1" applyProtection="1">
      <alignment horizontal="center" vertical="center" wrapText="1"/>
      <protection locked="0"/>
    </xf>
    <xf numFmtId="0" fontId="36" fillId="13" borderId="7" xfId="0" applyFont="1" applyFill="1" applyBorder="1" applyAlignment="1" applyProtection="1">
      <alignment horizontal="center" vertical="center" wrapText="1"/>
      <protection locked="0"/>
    </xf>
    <xf numFmtId="0" fontId="9" fillId="13" borderId="59" xfId="0" applyFont="1" applyFill="1" applyBorder="1" applyAlignment="1" applyProtection="1">
      <alignment horizontal="left" vertical="center" wrapText="1"/>
    </xf>
    <xf numFmtId="0" fontId="9" fillId="13" borderId="63" xfId="0" applyFont="1" applyFill="1" applyBorder="1" applyAlignment="1" applyProtection="1">
      <alignment horizontal="left" vertical="center" wrapText="1"/>
    </xf>
    <xf numFmtId="0" fontId="36" fillId="8" borderId="28" xfId="0" applyFont="1" applyFill="1" applyBorder="1" applyAlignment="1" applyProtection="1">
      <alignment horizontal="center" vertical="center" wrapText="1"/>
      <protection locked="0"/>
    </xf>
    <xf numFmtId="0" fontId="36" fillId="8" borderId="29" xfId="0" applyFont="1" applyFill="1" applyBorder="1" applyAlignment="1" applyProtection="1">
      <alignment horizontal="center" vertical="center" wrapText="1"/>
      <protection locked="0"/>
    </xf>
    <xf numFmtId="0" fontId="36" fillId="8" borderId="30" xfId="0" applyFont="1" applyFill="1" applyBorder="1" applyAlignment="1" applyProtection="1">
      <alignment horizontal="center" vertical="center" wrapText="1"/>
      <protection locked="0"/>
    </xf>
    <xf numFmtId="0" fontId="36" fillId="8" borderId="9"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wrapText="1"/>
      <protection locked="0"/>
    </xf>
    <xf numFmtId="0" fontId="36" fillId="8" borderId="10" xfId="0" applyFont="1" applyFill="1" applyBorder="1" applyAlignment="1" applyProtection="1">
      <alignment horizontal="center" vertical="center" wrapText="1"/>
      <protection locked="0"/>
    </xf>
    <xf numFmtId="0" fontId="36" fillId="8" borderId="11" xfId="0" applyFont="1" applyFill="1" applyBorder="1" applyAlignment="1" applyProtection="1">
      <alignment horizontal="center" vertical="center" wrapText="1"/>
      <protection locked="0"/>
    </xf>
    <xf numFmtId="0" fontId="36" fillId="8" borderId="7" xfId="0" applyFont="1" applyFill="1" applyBorder="1" applyAlignment="1" applyProtection="1">
      <alignment horizontal="center" vertical="center" wrapText="1"/>
      <protection locked="0"/>
    </xf>
    <xf numFmtId="0" fontId="36" fillId="8" borderId="8" xfId="0" applyFont="1" applyFill="1" applyBorder="1" applyAlignment="1" applyProtection="1">
      <alignment horizontal="center" vertical="center" wrapText="1"/>
      <protection locked="0"/>
    </xf>
    <xf numFmtId="0" fontId="36" fillId="13" borderId="46" xfId="0" applyFont="1" applyFill="1" applyBorder="1" applyAlignment="1" applyProtection="1">
      <alignment horizontal="center" vertical="center" textRotation="90" wrapText="1"/>
      <protection locked="0"/>
    </xf>
    <xf numFmtId="0" fontId="36" fillId="13" borderId="17" xfId="0" applyFont="1" applyFill="1" applyBorder="1" applyAlignment="1" applyProtection="1">
      <alignment horizontal="center" vertical="center" textRotation="90" wrapText="1"/>
      <protection locked="0"/>
    </xf>
    <xf numFmtId="0" fontId="36" fillId="13" borderId="22" xfId="0" applyFont="1" applyFill="1" applyBorder="1" applyAlignment="1" applyProtection="1">
      <alignment horizontal="center" vertical="center" textRotation="90" wrapText="1"/>
      <protection locked="0"/>
    </xf>
    <xf numFmtId="0" fontId="36" fillId="13" borderId="35" xfId="0" applyFont="1" applyFill="1" applyBorder="1" applyAlignment="1" applyProtection="1">
      <alignment horizontal="center" vertical="center" textRotation="90" wrapText="1"/>
      <protection locked="0"/>
    </xf>
    <xf numFmtId="0" fontId="36" fillId="13" borderId="64" xfId="0" applyFont="1" applyFill="1" applyBorder="1" applyAlignment="1" applyProtection="1">
      <alignment horizontal="center" vertical="center" textRotation="90"/>
      <protection locked="0"/>
    </xf>
    <xf numFmtId="0" fontId="36" fillId="13" borderId="22" xfId="0" applyFont="1" applyFill="1" applyBorder="1" applyAlignment="1" applyProtection="1">
      <alignment horizontal="center" vertical="center" textRotation="90"/>
      <protection locked="0"/>
    </xf>
    <xf numFmtId="0" fontId="36" fillId="13" borderId="35" xfId="0" applyFont="1" applyFill="1" applyBorder="1" applyAlignment="1" applyProtection="1">
      <alignment horizontal="center" vertical="center" textRotation="90"/>
      <protection locked="0"/>
    </xf>
    <xf numFmtId="165" fontId="36" fillId="7" borderId="22" xfId="0" applyNumberFormat="1" applyFont="1" applyFill="1" applyBorder="1" applyAlignment="1" applyProtection="1">
      <alignment horizontal="center" vertical="center"/>
      <protection locked="0"/>
    </xf>
    <xf numFmtId="165" fontId="36" fillId="7" borderId="35" xfId="0" applyNumberFormat="1" applyFont="1" applyFill="1" applyBorder="1" applyAlignment="1" applyProtection="1">
      <alignment horizontal="center" vertical="center"/>
      <protection locked="0"/>
    </xf>
    <xf numFmtId="0" fontId="13" fillId="8" borderId="47" xfId="0" applyFont="1" applyFill="1" applyBorder="1" applyAlignment="1" applyProtection="1">
      <alignment horizontal="center" vertical="center" wrapText="1"/>
    </xf>
    <xf numFmtId="0" fontId="13" fillId="8" borderId="64"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13" fillId="8" borderId="49" xfId="0" applyFont="1" applyFill="1" applyBorder="1" applyAlignment="1" applyProtection="1">
      <alignment horizontal="center" vertical="center" wrapText="1"/>
    </xf>
    <xf numFmtId="0" fontId="13" fillId="8" borderId="35" xfId="0" applyFont="1" applyFill="1" applyBorder="1" applyAlignment="1" applyProtection="1">
      <alignment horizontal="center" vertical="center" wrapText="1"/>
    </xf>
    <xf numFmtId="0" fontId="13" fillId="8" borderId="50" xfId="0" applyFont="1" applyFill="1" applyBorder="1" applyAlignment="1" applyProtection="1">
      <alignment horizontal="center" vertical="center" wrapText="1"/>
    </xf>
    <xf numFmtId="0" fontId="13" fillId="8" borderId="28" xfId="0" applyFont="1" applyFill="1" applyBorder="1" applyAlignment="1" applyProtection="1">
      <alignment horizontal="center" vertical="center" wrapText="1"/>
    </xf>
    <xf numFmtId="0" fontId="13" fillId="8" borderId="29" xfId="0" applyFont="1" applyFill="1" applyBorder="1" applyAlignment="1" applyProtection="1">
      <alignment horizontal="center" vertical="center" wrapText="1"/>
    </xf>
    <xf numFmtId="0" fontId="13" fillId="8" borderId="30" xfId="0" applyFont="1" applyFill="1" applyBorder="1" applyAlignment="1" applyProtection="1">
      <alignment horizontal="center" vertical="center" wrapText="1"/>
    </xf>
    <xf numFmtId="0" fontId="13" fillId="8" borderId="11"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10" fillId="13" borderId="40" xfId="0" applyFont="1" applyFill="1" applyBorder="1" applyAlignment="1" applyProtection="1">
      <alignment horizontal="center" vertical="center"/>
    </xf>
    <xf numFmtId="0" fontId="10" fillId="13" borderId="48" xfId="0" applyFont="1" applyFill="1" applyBorder="1" applyAlignment="1" applyProtection="1">
      <alignment horizontal="center" vertical="center"/>
    </xf>
    <xf numFmtId="0" fontId="10" fillId="13" borderId="56" xfId="0" applyFont="1" applyFill="1" applyBorder="1" applyAlignment="1" applyProtection="1">
      <alignment horizontal="center" vertical="center"/>
    </xf>
    <xf numFmtId="49" fontId="6" fillId="4" borderId="28" xfId="0" applyNumberFormat="1" applyFont="1" applyFill="1" applyBorder="1" applyAlignment="1">
      <alignment horizontal="center" vertical="center"/>
    </xf>
    <xf numFmtId="49" fontId="12" fillId="4" borderId="29" xfId="0" applyNumberFormat="1" applyFont="1" applyFill="1" applyBorder="1" applyAlignment="1">
      <alignment horizontal="center" vertical="center"/>
    </xf>
    <xf numFmtId="49" fontId="12" fillId="4" borderId="30" xfId="0" applyNumberFormat="1" applyFont="1" applyFill="1" applyBorder="1" applyAlignment="1">
      <alignment horizontal="center" vertical="center"/>
    </xf>
    <xf numFmtId="0" fontId="18" fillId="4" borderId="9" xfId="0" applyFont="1" applyFill="1" applyBorder="1" applyAlignment="1">
      <alignment horizontal="center" vertical="center"/>
    </xf>
    <xf numFmtId="0" fontId="18"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0" xfId="0" applyFont="1" applyFill="1" applyBorder="1" applyAlignment="1">
      <alignment horizontal="center" vertical="center"/>
    </xf>
    <xf numFmtId="0" fontId="19" fillId="13" borderId="42" xfId="0" applyFont="1" applyFill="1" applyBorder="1" applyAlignment="1" applyProtection="1">
      <alignment horizontal="center" vertical="center"/>
    </xf>
    <xf numFmtId="0" fontId="19" fillId="13" borderId="59" xfId="0" applyFont="1" applyFill="1" applyBorder="1" applyAlignment="1" applyProtection="1">
      <alignment horizontal="center" vertical="center"/>
    </xf>
    <xf numFmtId="0" fontId="19" fillId="13" borderId="63"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19" fillId="13" borderId="57" xfId="0" applyFont="1" applyFill="1" applyBorder="1" applyAlignment="1" applyProtection="1">
      <alignment horizontal="center" vertical="center"/>
    </xf>
    <xf numFmtId="0" fontId="19" fillId="13" borderId="62" xfId="0" applyFont="1" applyFill="1" applyBorder="1" applyAlignment="1" applyProtection="1">
      <alignment horizontal="center" vertical="center"/>
    </xf>
    <xf numFmtId="0" fontId="10" fillId="13" borderId="51" xfId="0" applyFont="1" applyFill="1" applyBorder="1" applyAlignment="1" applyProtection="1">
      <alignment horizontal="center" vertical="center" shrinkToFit="1"/>
    </xf>
    <xf numFmtId="0" fontId="10" fillId="13" borderId="48" xfId="0" applyFont="1" applyFill="1" applyBorder="1" applyAlignment="1" applyProtection="1">
      <alignment horizontal="center" vertical="center" shrinkToFit="1"/>
    </xf>
    <xf numFmtId="0" fontId="10" fillId="13" borderId="58" xfId="0" applyFont="1" applyFill="1" applyBorder="1" applyAlignment="1" applyProtection="1">
      <alignment horizontal="center" vertical="center" shrinkToFit="1"/>
    </xf>
    <xf numFmtId="0" fontId="15" fillId="0" borderId="39" xfId="0" applyFont="1" applyFill="1" applyBorder="1" applyAlignment="1">
      <alignment horizontal="center" vertical="top" wrapText="1"/>
    </xf>
    <xf numFmtId="0" fontId="15" fillId="0" borderId="52" xfId="0" applyFont="1" applyFill="1" applyBorder="1" applyAlignment="1">
      <alignment horizontal="center" vertical="top" wrapText="1"/>
    </xf>
    <xf numFmtId="0" fontId="15" fillId="0" borderId="13" xfId="0" applyFont="1" applyFill="1" applyBorder="1" applyAlignment="1">
      <alignment horizontal="center" vertical="top" wrapText="1"/>
    </xf>
    <xf numFmtId="0" fontId="15" fillId="0" borderId="79" xfId="0" applyFont="1" applyFill="1" applyBorder="1" applyAlignment="1">
      <alignment horizontal="center" vertical="top"/>
    </xf>
    <xf numFmtId="0" fontId="0" fillId="0" borderId="79" xfId="0" applyFill="1" applyBorder="1" applyAlignment="1">
      <alignment horizontal="center" vertical="top"/>
    </xf>
    <xf numFmtId="0" fontId="62" fillId="9" borderId="19" xfId="0" applyFont="1" applyFill="1" applyBorder="1" applyAlignment="1" applyProtection="1">
      <alignment horizontal="center" vertical="center"/>
      <protection locked="0"/>
    </xf>
    <xf numFmtId="0" fontId="62" fillId="9" borderId="2" xfId="0" applyFont="1" applyFill="1" applyBorder="1" applyAlignment="1" applyProtection="1">
      <alignment horizontal="center" vertical="center"/>
      <protection locked="0"/>
    </xf>
    <xf numFmtId="0" fontId="62" fillId="9" borderId="26" xfId="0" applyFont="1" applyFill="1" applyBorder="1" applyAlignment="1" applyProtection="1">
      <alignment horizontal="center" vertical="center"/>
      <protection locked="0"/>
    </xf>
    <xf numFmtId="0" fontId="15" fillId="0" borderId="19" xfId="0" applyFont="1" applyFill="1" applyBorder="1" applyAlignment="1">
      <alignment horizontal="center" vertical="top" wrapText="1"/>
    </xf>
    <xf numFmtId="0" fontId="15" fillId="0" borderId="2" xfId="0" applyFont="1" applyFill="1" applyBorder="1" applyAlignment="1">
      <alignment horizontal="center" vertical="top" wrapText="1"/>
    </xf>
    <xf numFmtId="0" fontId="12" fillId="13" borderId="62" xfId="0" applyFont="1" applyFill="1" applyBorder="1" applyAlignment="1" applyProtection="1">
      <alignment horizontal="center" vertical="top"/>
    </xf>
    <xf numFmtId="0" fontId="12" fillId="13" borderId="59" xfId="0" applyFont="1" applyFill="1" applyBorder="1" applyAlignment="1" applyProtection="1">
      <alignment horizontal="center" vertical="top"/>
    </xf>
    <xf numFmtId="0" fontId="12" fillId="13" borderId="63" xfId="0" applyFont="1" applyFill="1" applyBorder="1" applyAlignment="1" applyProtection="1">
      <alignment horizontal="center" vertical="top"/>
    </xf>
    <xf numFmtId="0" fontId="11" fillId="13" borderId="15" xfId="0" applyFont="1" applyFill="1" applyBorder="1" applyAlignment="1" applyProtection="1">
      <alignment horizontal="center" vertical="top" shrinkToFit="1"/>
    </xf>
    <xf numFmtId="0" fontId="11" fillId="13" borderId="52" xfId="0" applyFont="1" applyFill="1" applyBorder="1" applyAlignment="1" applyProtection="1">
      <alignment horizontal="center" vertical="top" shrinkToFit="1"/>
    </xf>
    <xf numFmtId="0" fontId="11" fillId="13" borderId="13" xfId="0" applyFont="1" applyFill="1" applyBorder="1" applyAlignment="1" applyProtection="1">
      <alignment horizontal="center" vertical="top" shrinkToFit="1"/>
    </xf>
    <xf numFmtId="49" fontId="15" fillId="4" borderId="28" xfId="0" applyNumberFormat="1" applyFont="1" applyFill="1" applyBorder="1" applyAlignment="1" applyProtection="1">
      <alignment horizontal="center"/>
    </xf>
    <xf numFmtId="0" fontId="23" fillId="4" borderId="29" xfId="0" applyFont="1" applyFill="1" applyBorder="1" applyAlignment="1" applyProtection="1">
      <alignment horizontal="center"/>
    </xf>
    <xf numFmtId="0" fontId="23" fillId="4" borderId="30" xfId="0" applyFont="1" applyFill="1" applyBorder="1" applyAlignment="1" applyProtection="1">
      <alignment horizontal="center"/>
    </xf>
    <xf numFmtId="0" fontId="22" fillId="4" borderId="11" xfId="0" applyFont="1" applyFill="1" applyBorder="1" applyAlignment="1" applyProtection="1">
      <alignment horizontal="center" vertical="top"/>
    </xf>
    <xf numFmtId="0" fontId="22" fillId="4" borderId="7" xfId="0" applyFont="1" applyFill="1" applyBorder="1" applyAlignment="1" applyProtection="1">
      <alignment horizontal="center" vertical="top"/>
    </xf>
    <xf numFmtId="0" fontId="22" fillId="4" borderId="8" xfId="0" applyFont="1" applyFill="1" applyBorder="1" applyAlignment="1" applyProtection="1">
      <alignment horizontal="center" vertical="top"/>
    </xf>
    <xf numFmtId="0" fontId="9" fillId="4" borderId="33"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26"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9" fillId="4" borderId="16" xfId="0" applyFont="1" applyFill="1" applyBorder="1" applyAlignment="1" applyProtection="1">
      <alignment horizontal="center" vertical="center"/>
    </xf>
    <xf numFmtId="0" fontId="9" fillId="4" borderId="20" xfId="0" applyFont="1" applyFill="1" applyBorder="1" applyAlignment="1" applyProtection="1">
      <alignment horizontal="center" vertical="center"/>
    </xf>
    <xf numFmtId="0" fontId="11" fillId="13" borderId="52" xfId="0" applyFont="1" applyFill="1" applyBorder="1" applyAlignment="1" applyProtection="1">
      <alignment horizontal="center" vertical="center"/>
    </xf>
    <xf numFmtId="0" fontId="11" fillId="13" borderId="43" xfId="0" applyFont="1" applyFill="1" applyBorder="1" applyAlignment="1" applyProtection="1">
      <alignment horizontal="center" vertical="center"/>
    </xf>
    <xf numFmtId="0" fontId="12" fillId="13" borderId="57" xfId="0" applyFont="1" applyFill="1" applyBorder="1" applyAlignment="1" applyProtection="1">
      <alignment horizontal="center" vertical="top"/>
    </xf>
    <xf numFmtId="0" fontId="11" fillId="13" borderId="39" xfId="0" applyFont="1" applyFill="1" applyBorder="1" applyAlignment="1" applyProtection="1">
      <alignment horizontal="center" vertical="center"/>
    </xf>
    <xf numFmtId="0" fontId="11" fillId="13" borderId="13" xfId="0" applyFont="1" applyFill="1" applyBorder="1" applyAlignment="1" applyProtection="1">
      <alignment horizontal="center" vertical="center"/>
    </xf>
    <xf numFmtId="0" fontId="12" fillId="13" borderId="42" xfId="0" applyFont="1" applyFill="1" applyBorder="1" applyAlignment="1" applyProtection="1">
      <alignment horizontal="center" vertical="top"/>
    </xf>
    <xf numFmtId="0" fontId="6" fillId="14" borderId="3" xfId="0" applyNumberFormat="1" applyFont="1" applyFill="1" applyBorder="1" applyAlignment="1" applyProtection="1">
      <alignment horizontal="center" vertical="center" shrinkToFit="1"/>
      <protection locked="0"/>
    </xf>
    <xf numFmtId="0" fontId="6" fillId="14" borderId="3" xfId="0" applyNumberFormat="1" applyFont="1" applyFill="1" applyBorder="1" applyAlignment="1" applyProtection="1">
      <alignment vertical="center" shrinkToFit="1"/>
      <protection locked="0"/>
    </xf>
    <xf numFmtId="0" fontId="23" fillId="14" borderId="14" xfId="0" applyFont="1" applyFill="1" applyBorder="1" applyAlignment="1" applyProtection="1">
      <alignment horizontal="center" vertical="center" wrapText="1"/>
      <protection locked="0"/>
    </xf>
    <xf numFmtId="0" fontId="23" fillId="14" borderId="14" xfId="0" applyFont="1" applyFill="1" applyBorder="1" applyAlignment="1" applyProtection="1">
      <alignment vertical="center" wrapText="1"/>
      <protection locked="0"/>
    </xf>
    <xf numFmtId="0" fontId="6" fillId="14" borderId="1" xfId="0" applyFont="1" applyFill="1" applyBorder="1" applyAlignment="1" applyProtection="1">
      <alignment horizontal="left" vertical="center" wrapText="1" shrinkToFit="1"/>
      <protection locked="0"/>
    </xf>
    <xf numFmtId="164" fontId="6" fillId="14" borderId="3" xfId="1" applyNumberFormat="1" applyFont="1" applyFill="1" applyBorder="1" applyAlignment="1" applyProtection="1">
      <alignment horizontal="right" vertical="center" wrapText="1"/>
      <protection locked="0"/>
    </xf>
    <xf numFmtId="0" fontId="6" fillId="14" borderId="3" xfId="1" applyNumberFormat="1" applyFont="1" applyFill="1" applyBorder="1" applyAlignment="1" applyProtection="1">
      <alignment horizontal="left" vertical="center" wrapText="1"/>
      <protection locked="0"/>
    </xf>
    <xf numFmtId="0" fontId="15" fillId="14" borderId="14"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xf>
    <xf numFmtId="0" fontId="12" fillId="13" borderId="20" xfId="0" applyFont="1" applyFill="1" applyBorder="1" applyAlignment="1" applyProtection="1">
      <alignment horizontal="center"/>
    </xf>
    <xf numFmtId="0" fontId="9" fillId="4" borderId="44" xfId="0" applyFont="1" applyFill="1" applyBorder="1" applyAlignment="1" applyProtection="1">
      <alignment horizontal="center" vertical="center" wrapText="1"/>
    </xf>
    <xf numFmtId="0" fontId="9" fillId="4" borderId="33"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22" fillId="2" borderId="11" xfId="0" applyFont="1" applyFill="1" applyBorder="1" applyAlignment="1" applyProtection="1">
      <alignment horizontal="center"/>
    </xf>
    <xf numFmtId="0" fontId="29" fillId="2" borderId="7" xfId="0" applyFont="1" applyFill="1" applyBorder="1" applyAlignment="1" applyProtection="1">
      <alignment horizontal="center"/>
    </xf>
    <xf numFmtId="0" fontId="29" fillId="2" borderId="8" xfId="0" applyFont="1" applyFill="1" applyBorder="1" applyAlignment="1" applyProtection="1">
      <alignment horizontal="center"/>
    </xf>
    <xf numFmtId="0" fontId="9" fillId="4" borderId="41" xfId="0" applyFont="1" applyFill="1" applyBorder="1" applyAlignment="1" applyProtection="1">
      <alignment horizontal="center" vertical="center" wrapText="1"/>
    </xf>
    <xf numFmtId="0" fontId="9" fillId="4" borderId="34" xfId="0" applyFont="1" applyFill="1" applyBorder="1" applyAlignment="1" applyProtection="1">
      <alignment horizontal="center" vertical="center"/>
    </xf>
    <xf numFmtId="0" fontId="11" fillId="13" borderId="43" xfId="0" applyFont="1" applyFill="1" applyBorder="1" applyAlignment="1" applyProtection="1">
      <alignment horizontal="center"/>
    </xf>
    <xf numFmtId="0" fontId="11" fillId="13" borderId="52" xfId="0" applyFont="1" applyFill="1" applyBorder="1" applyAlignment="1" applyProtection="1">
      <alignment horizontal="center"/>
    </xf>
    <xf numFmtId="0" fontId="11" fillId="13" borderId="15" xfId="0" applyFont="1" applyFill="1" applyBorder="1" applyAlignment="1" applyProtection="1">
      <alignment horizontal="center" shrinkToFit="1"/>
    </xf>
    <xf numFmtId="0" fontId="11" fillId="13" borderId="52" xfId="0" applyFont="1" applyFill="1" applyBorder="1" applyAlignment="1" applyProtection="1">
      <alignment horizontal="center" shrinkToFit="1"/>
    </xf>
    <xf numFmtId="0" fontId="11" fillId="13" borderId="13" xfId="0" applyFont="1" applyFill="1" applyBorder="1" applyAlignment="1" applyProtection="1">
      <alignment horizontal="center" shrinkToFit="1"/>
    </xf>
    <xf numFmtId="0" fontId="6" fillId="17" borderId="1" xfId="0" applyFont="1" applyFill="1" applyBorder="1" applyAlignment="1" applyProtection="1">
      <alignment horizontal="left" vertical="center" wrapText="1" shrinkToFit="1"/>
      <protection locked="0"/>
    </xf>
    <xf numFmtId="164" fontId="6" fillId="17" borderId="3" xfId="1" applyNumberFormat="1" applyFont="1" applyFill="1" applyBorder="1" applyAlignment="1" applyProtection="1">
      <alignment horizontal="right" vertical="center" wrapText="1"/>
      <protection locked="0"/>
    </xf>
    <xf numFmtId="0" fontId="6" fillId="17" borderId="3" xfId="1" applyNumberFormat="1" applyFont="1" applyFill="1" applyBorder="1" applyAlignment="1" applyProtection="1">
      <alignment horizontal="left" vertical="center" wrapText="1"/>
      <protection locked="0"/>
    </xf>
    <xf numFmtId="0" fontId="6" fillId="17" borderId="3" xfId="0" applyNumberFormat="1" applyFont="1" applyFill="1" applyBorder="1" applyAlignment="1" applyProtection="1">
      <alignment horizontal="center" vertical="center" shrinkToFit="1"/>
      <protection locked="0"/>
    </xf>
    <xf numFmtId="0" fontId="6" fillId="17" borderId="3" xfId="0" applyNumberFormat="1" applyFont="1" applyFill="1" applyBorder="1" applyAlignment="1" applyProtection="1">
      <alignment vertical="center" shrinkToFit="1"/>
      <protection locked="0"/>
    </xf>
    <xf numFmtId="0" fontId="15" fillId="17" borderId="14" xfId="0" applyFont="1" applyFill="1" applyBorder="1" applyAlignment="1" applyProtection="1">
      <alignment horizontal="center" vertical="center" wrapText="1"/>
      <protection locked="0"/>
    </xf>
    <xf numFmtId="0" fontId="23" fillId="17" borderId="14" xfId="0" applyFont="1" applyFill="1" applyBorder="1" applyAlignment="1" applyProtection="1">
      <alignment vertical="center" wrapText="1"/>
      <protection locked="0"/>
    </xf>
    <xf numFmtId="0" fontId="23" fillId="17" borderId="14" xfId="0" applyFont="1" applyFill="1" applyBorder="1" applyAlignment="1" applyProtection="1">
      <alignment horizontal="center" vertical="center" wrapText="1"/>
      <protection locked="0"/>
    </xf>
    <xf numFmtId="49" fontId="23" fillId="14" borderId="3" xfId="0" applyNumberFormat="1" applyFont="1" applyFill="1" applyBorder="1" applyAlignment="1" applyProtection="1">
      <alignment horizontal="left" vertical="center" wrapText="1"/>
      <protection locked="0"/>
    </xf>
    <xf numFmtId="49" fontId="23" fillId="14" borderId="14" xfId="0" applyNumberFormat="1" applyFont="1" applyFill="1" applyBorder="1" applyAlignment="1" applyProtection="1">
      <alignment horizontal="left" vertical="center" wrapText="1"/>
      <protection locked="0"/>
    </xf>
    <xf numFmtId="49" fontId="23" fillId="16" borderId="3" xfId="0" applyNumberFormat="1" applyFont="1" applyFill="1" applyBorder="1" applyAlignment="1" applyProtection="1">
      <alignment horizontal="left" vertical="center" wrapText="1"/>
      <protection locked="0"/>
    </xf>
    <xf numFmtId="49" fontId="23" fillId="16" borderId="14" xfId="0" applyNumberFormat="1" applyFont="1" applyFill="1" applyBorder="1" applyAlignment="1" applyProtection="1">
      <alignment horizontal="left" vertical="center" wrapText="1"/>
      <protection locked="0"/>
    </xf>
    <xf numFmtId="0" fontId="9" fillId="4" borderId="17"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67" fillId="4" borderId="7" xfId="0" applyFont="1" applyFill="1" applyBorder="1" applyAlignment="1" applyProtection="1">
      <alignment horizontal="center"/>
    </xf>
    <xf numFmtId="164" fontId="15" fillId="4" borderId="28" xfId="0" applyNumberFormat="1" applyFont="1" applyFill="1" applyBorder="1" applyAlignment="1" applyProtection="1">
      <alignment horizontal="center" vertical="center"/>
    </xf>
    <xf numFmtId="164" fontId="23" fillId="4" borderId="29" xfId="0" applyNumberFormat="1" applyFont="1" applyFill="1" applyBorder="1" applyAlignment="1" applyProtection="1">
      <alignment horizontal="center" vertical="center"/>
    </xf>
    <xf numFmtId="164" fontId="23" fillId="4" borderId="30" xfId="0" applyNumberFormat="1" applyFont="1" applyFill="1" applyBorder="1" applyAlignment="1" applyProtection="1">
      <alignment horizontal="center" vertical="center"/>
    </xf>
    <xf numFmtId="164" fontId="29" fillId="2" borderId="11" xfId="0" applyNumberFormat="1" applyFont="1" applyFill="1" applyBorder="1" applyAlignment="1" applyProtection="1">
      <alignment horizontal="center" vertical="center"/>
    </xf>
    <xf numFmtId="164" fontId="29" fillId="2" borderId="7" xfId="0" applyNumberFormat="1" applyFont="1" applyFill="1" applyBorder="1" applyAlignment="1" applyProtection="1">
      <alignment horizontal="center" vertical="center"/>
    </xf>
    <xf numFmtId="164" fontId="29" fillId="2" borderId="8" xfId="0" applyNumberFormat="1" applyFont="1" applyFill="1" applyBorder="1" applyAlignment="1" applyProtection="1">
      <alignment horizontal="center" vertical="center"/>
    </xf>
    <xf numFmtId="49" fontId="23" fillId="17" borderId="3" xfId="0" applyNumberFormat="1" applyFont="1" applyFill="1" applyBorder="1" applyAlignment="1" applyProtection="1">
      <alignment horizontal="left" vertical="center" wrapText="1"/>
      <protection locked="0"/>
    </xf>
    <xf numFmtId="49" fontId="23" fillId="17" borderId="14" xfId="0" applyNumberFormat="1" applyFont="1" applyFill="1" applyBorder="1" applyAlignment="1" applyProtection="1">
      <alignment horizontal="left" vertical="center" wrapText="1"/>
      <protection locked="0"/>
    </xf>
    <xf numFmtId="0" fontId="60" fillId="0" borderId="0" xfId="27" applyProtection="1">
      <alignment horizontal="center" wrapText="1"/>
    </xf>
    <xf numFmtId="0" fontId="60" fillId="0" borderId="0" xfId="27">
      <alignment horizontal="center" wrapText="1"/>
    </xf>
    <xf numFmtId="0" fontId="52" fillId="0" borderId="0" xfId="17" applyFont="1">
      <alignment horizontal="right"/>
    </xf>
    <xf numFmtId="0" fontId="57" fillId="0" borderId="0" xfId="20"/>
    <xf numFmtId="0" fontId="47" fillId="0" borderId="48" xfId="24" applyFont="1" applyBorder="1">
      <alignment horizontal="left" wrapText="1"/>
    </xf>
    <xf numFmtId="0" fontId="59" fillId="10" borderId="77" xfId="15" applyFont="1" applyFill="1" applyBorder="1" applyAlignment="1">
      <alignment horizontal="left" wrapText="1"/>
    </xf>
    <xf numFmtId="0" fontId="59" fillId="10" borderId="78" xfId="15" applyFont="1" applyFill="1" applyBorder="1" applyAlignment="1">
      <alignment horizontal="left" wrapText="1"/>
    </xf>
  </cellXfs>
  <cellStyles count="28">
    <cellStyle name="Bill To Details" xfId="23" xr:uid="{00000000-0005-0000-0000-000000000000}"/>
    <cellStyle name="Comma 2" xfId="25" xr:uid="{00000000-0005-0000-0000-000001000000}"/>
    <cellStyle name="Currency" xfId="1" builtinId="4"/>
    <cellStyle name="Currency 2" xfId="5" xr:uid="{00000000-0005-0000-0000-000003000000}"/>
    <cellStyle name="Currency 3" xfId="26" xr:uid="{00000000-0005-0000-0000-000004000000}"/>
    <cellStyle name="Date" xfId="21" xr:uid="{00000000-0005-0000-0000-000005000000}"/>
    <cellStyle name="Explanatory Text 2" xfId="27" xr:uid="{00000000-0005-0000-0000-000006000000}"/>
    <cellStyle name="Heading 1 2" xfId="18" xr:uid="{00000000-0005-0000-0000-000007000000}"/>
    <cellStyle name="Heading 2 2" xfId="20" xr:uid="{00000000-0005-0000-0000-000008000000}"/>
    <cellStyle name="Heading 3 2" xfId="19" xr:uid="{00000000-0005-0000-0000-000009000000}"/>
    <cellStyle name="Heading 4 2" xfId="24" xr:uid="{00000000-0005-0000-0000-00000A000000}"/>
    <cellStyle name="Hyperlink" xfId="2" builtinId="8"/>
    <cellStyle name="Hyperlink 2" xfId="7" xr:uid="{00000000-0005-0000-0000-00000C000000}"/>
    <cellStyle name="Normal" xfId="0" builtinId="0"/>
    <cellStyle name="Normal 10" xfId="11" xr:uid="{00000000-0005-0000-0000-00000E000000}"/>
    <cellStyle name="Normal 2" xfId="4" xr:uid="{00000000-0005-0000-0000-00000F000000}"/>
    <cellStyle name="Normal 2 2" xfId="12" xr:uid="{00000000-0005-0000-0000-000010000000}"/>
    <cellStyle name="Normal 3" xfId="8" xr:uid="{00000000-0005-0000-0000-000011000000}"/>
    <cellStyle name="Normal 4" xfId="9" xr:uid="{00000000-0005-0000-0000-000012000000}"/>
    <cellStyle name="Normal 5" xfId="10" xr:uid="{00000000-0005-0000-0000-000013000000}"/>
    <cellStyle name="Normal 6" xfId="13" xr:uid="{00000000-0005-0000-0000-000014000000}"/>
    <cellStyle name="Normal 7" xfId="14" xr:uid="{00000000-0005-0000-0000-000015000000}"/>
    <cellStyle name="Normal 8" xfId="15" xr:uid="{00000000-0005-0000-0000-000016000000}"/>
    <cellStyle name="Percent" xfId="3" builtinId="5"/>
    <cellStyle name="Phone" xfId="22" xr:uid="{00000000-0005-0000-0000-000018000000}"/>
    <cellStyle name="Slogan" xfId="16" xr:uid="{00000000-0005-0000-0000-000019000000}"/>
    <cellStyle name="Style 1" xfId="6" xr:uid="{00000000-0005-0000-0000-00001A000000}"/>
    <cellStyle name="Title 2" xfId="17" xr:uid="{00000000-0005-0000-0000-00001B000000}"/>
  </cellStyles>
  <dxfs count="14">
    <dxf>
      <font>
        <b val="0"/>
        <i val="0"/>
        <strike val="0"/>
        <condense val="0"/>
        <extend val="0"/>
        <outline val="0"/>
        <shadow val="0"/>
        <u val="none"/>
        <vertAlign val="baseline"/>
        <sz val="11"/>
        <color theme="1" tint="0.24994659260841701"/>
        <name val="Calibri"/>
        <family val="2"/>
        <scheme val="minor"/>
      </font>
      <numFmt numFmtId="164" formatCode="&quot;$&quot;#,##0.00"/>
      <fill>
        <patternFill patternType="none">
          <fgColor indexed="64"/>
          <bgColor indexed="65"/>
        </patternFill>
      </fill>
      <alignment horizontal="general" vertical="bottom"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1"/>
        <color theme="1" tint="0.2499465926084170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1"/>
        <color theme="1" tint="0.2499465926084170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style="thin">
          <color theme="1"/>
        </bottom>
      </border>
      <protection locked="1" hidden="0"/>
    </dxf>
    <dxf>
      <numFmt numFmtId="164" formatCode="&quot;$&quot;#,##0.00"/>
      <fill>
        <patternFill patternType="solid">
          <fgColor indexed="64"/>
          <bgColor theme="6" tint="0.59999389629810485"/>
        </patternFill>
      </fill>
    </dxf>
    <dxf>
      <numFmt numFmtId="4" formatCode="#,##0.00"/>
      <fill>
        <patternFill patternType="solid">
          <fgColor indexed="64"/>
          <bgColor theme="6" tint="0.59999389629810485"/>
        </patternFill>
      </fill>
      <alignment horizontal="right" vertical="bottom" textRotation="0" wrapText="1" indent="0" justifyLastLine="0" shrinkToFit="0" readingOrder="0"/>
    </dxf>
    <dxf>
      <fill>
        <patternFill patternType="solid">
          <fgColor indexed="64"/>
          <bgColor theme="6" tint="0.59999389629810485"/>
        </patternFill>
      </fill>
    </dxf>
    <dxf>
      <fill>
        <patternFill patternType="solid">
          <fgColor indexed="64"/>
          <bgColor theme="6" tint="0.59999389629810485"/>
        </patternFill>
      </fill>
    </dxf>
    <dxf>
      <font>
        <b val="0"/>
        <i val="0"/>
        <strike val="0"/>
        <condense val="0"/>
        <extend val="0"/>
        <outline val="0"/>
        <shadow val="0"/>
        <u val="none"/>
        <vertAlign val="baseline"/>
        <sz val="11"/>
        <color theme="1" tint="0.24994659260841701"/>
        <name val="Calibri"/>
        <family val="2"/>
        <scheme val="minor"/>
      </font>
      <numFmt numFmtId="164" formatCode="&quot;$&quot;#,##0.00"/>
      <fill>
        <patternFill patternType="none">
          <fgColor indexed="64"/>
          <bgColor indexed="65"/>
        </patternFill>
      </fill>
      <alignment horizontal="general" vertical="bottom" textRotation="0" wrapText="1" indent="0" justifyLastLine="0" shrinkToFit="0" readingOrder="0"/>
      <border diagonalUp="0" diagonalDown="0" outline="0">
        <left/>
        <right/>
        <top/>
        <bottom style="thin">
          <color theme="1"/>
        </bottom>
      </border>
      <protection locked="1" hidden="0"/>
    </dxf>
    <dxf>
      <numFmt numFmtId="164" formatCode="&quot;$&quot;#,##0.00"/>
      <fill>
        <patternFill patternType="solid">
          <fgColor indexed="64"/>
          <bgColor theme="5" tint="0.59999389629810485"/>
        </patternFill>
      </fill>
    </dxf>
    <dxf>
      <font>
        <b val="0"/>
        <i val="0"/>
        <strike val="0"/>
        <condense val="0"/>
        <extend val="0"/>
        <outline val="0"/>
        <shadow val="0"/>
        <u val="none"/>
        <vertAlign val="baseline"/>
        <sz val="11"/>
        <color theme="1" tint="0.24994659260841701"/>
        <name val="Calibri"/>
        <family val="2"/>
        <scheme val="minor"/>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style="thin">
          <color theme="1"/>
        </bottom>
      </border>
      <protection locked="1" hidden="0"/>
    </dxf>
    <dxf>
      <numFmt numFmtId="4" formatCode="#,##0.00"/>
      <fill>
        <patternFill patternType="solid">
          <fgColor indexed="64"/>
          <bgColor theme="5" tint="0.59999389629810485"/>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2499465926084170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style="thin">
          <color theme="1"/>
        </bottom>
      </border>
      <protection locked="1" hidden="0"/>
    </dxf>
    <dxf>
      <fill>
        <patternFill patternType="solid">
          <fgColor indexed="64"/>
          <bgColor theme="5" tint="0.59999389629810485"/>
        </patternFill>
      </fill>
    </dxf>
    <dxf>
      <fill>
        <patternFill patternType="solid">
          <fgColor indexed="64"/>
          <bgColor theme="5" tint="0.59999389629810485"/>
        </patternFill>
      </fill>
    </dxf>
  </dxfs>
  <tableStyles count="0" defaultTableStyle="TableStyleMedium9" defaultPivotStyle="PivotStyleLight16"/>
  <colors>
    <mruColors>
      <color rgb="FFFFFFCC"/>
      <color rgb="FFA1E3AF"/>
      <color rgb="FFCCCCFF"/>
      <color rgb="FFEAEAEA"/>
      <color rgb="FF00FFFF"/>
      <color rgb="FF993366"/>
      <color rgb="FFFFCC99"/>
      <color rgb="FFCCEC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2</xdr:row>
      <xdr:rowOff>47625</xdr:rowOff>
    </xdr:from>
    <xdr:to>
      <xdr:col>6</xdr:col>
      <xdr:colOff>219075</xdr:colOff>
      <xdr:row>2</xdr:row>
      <xdr:rowOff>638175</xdr:rowOff>
    </xdr:to>
    <xdr:pic>
      <xdr:nvPicPr>
        <xdr:cNvPr id="3" name="Graphic 2" descr="Arrow Down with solid fill">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62275" y="466725"/>
          <a:ext cx="914400" cy="5905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685800</xdr:rowOff>
        </xdr:from>
        <xdr:to>
          <xdr:col>13</xdr:col>
          <xdr:colOff>9525</xdr:colOff>
          <xdr:row>49</xdr:row>
          <xdr:rowOff>57150</xdr:rowOff>
        </xdr:to>
        <xdr:sp macro="" textlink="">
          <xdr:nvSpPr>
            <xdr:cNvPr id="97283" name="Object 3" hidden="1">
              <a:extLst>
                <a:ext uri="{63B3BB69-23CF-44E3-9099-C40C66FF867C}">
                  <a14:compatExt spid="_x0000_s97283"/>
                </a:ext>
                <a:ext uri="{FF2B5EF4-FFF2-40B4-BE49-F238E27FC236}">
                  <a16:creationId xmlns:a16="http://schemas.microsoft.com/office/drawing/2014/main" id="{00000000-0008-0000-0000-0000037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47625</xdr:rowOff>
        </xdr:from>
        <xdr:to>
          <xdr:col>1</xdr:col>
          <xdr:colOff>266700</xdr:colOff>
          <xdr:row>12</xdr:row>
          <xdr:rowOff>190500</xdr:rowOff>
        </xdr:to>
        <xdr:sp macro="" textlink="">
          <xdr:nvSpPr>
            <xdr:cNvPr id="64659" name="CheckBox16" hidden="1">
              <a:extLst>
                <a:ext uri="{63B3BB69-23CF-44E3-9099-C40C66FF867C}">
                  <a14:compatExt spid="_x0000_s64659"/>
                </a:ext>
                <a:ext uri="{FF2B5EF4-FFF2-40B4-BE49-F238E27FC236}">
                  <a16:creationId xmlns:a16="http://schemas.microsoft.com/office/drawing/2014/main" id="{00000000-0008-0000-0100-000093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76200</xdr:rowOff>
        </xdr:from>
        <xdr:to>
          <xdr:col>1</xdr:col>
          <xdr:colOff>276225</xdr:colOff>
          <xdr:row>4</xdr:row>
          <xdr:rowOff>0</xdr:rowOff>
        </xdr:to>
        <xdr:sp macro="" textlink="">
          <xdr:nvSpPr>
            <xdr:cNvPr id="64662" name="CheckBox19" hidden="1">
              <a:extLst>
                <a:ext uri="{63B3BB69-23CF-44E3-9099-C40C66FF867C}">
                  <a14:compatExt spid="_x0000_s64662"/>
                </a:ext>
                <a:ext uri="{FF2B5EF4-FFF2-40B4-BE49-F238E27FC236}">
                  <a16:creationId xmlns:a16="http://schemas.microsoft.com/office/drawing/2014/main" id="{00000000-0008-0000-0100-000096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76200</xdr:rowOff>
        </xdr:from>
        <xdr:to>
          <xdr:col>1</xdr:col>
          <xdr:colOff>276225</xdr:colOff>
          <xdr:row>5</xdr:row>
          <xdr:rowOff>0</xdr:rowOff>
        </xdr:to>
        <xdr:sp macro="" textlink="">
          <xdr:nvSpPr>
            <xdr:cNvPr id="64664" name="CheckBox21" hidden="1">
              <a:extLst>
                <a:ext uri="{63B3BB69-23CF-44E3-9099-C40C66FF867C}">
                  <a14:compatExt spid="_x0000_s64664"/>
                </a:ext>
                <a:ext uri="{FF2B5EF4-FFF2-40B4-BE49-F238E27FC236}">
                  <a16:creationId xmlns:a16="http://schemas.microsoft.com/office/drawing/2014/main" id="{00000000-0008-0000-0100-000098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76200</xdr:rowOff>
        </xdr:from>
        <xdr:to>
          <xdr:col>1</xdr:col>
          <xdr:colOff>276225</xdr:colOff>
          <xdr:row>6</xdr:row>
          <xdr:rowOff>0</xdr:rowOff>
        </xdr:to>
        <xdr:sp macro="" textlink="">
          <xdr:nvSpPr>
            <xdr:cNvPr id="64665" name="CheckBox22" hidden="1">
              <a:extLst>
                <a:ext uri="{63B3BB69-23CF-44E3-9099-C40C66FF867C}">
                  <a14:compatExt spid="_x0000_s64665"/>
                </a:ext>
                <a:ext uri="{FF2B5EF4-FFF2-40B4-BE49-F238E27FC236}">
                  <a16:creationId xmlns:a16="http://schemas.microsoft.com/office/drawing/2014/main" id="{00000000-0008-0000-0100-000099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76200</xdr:rowOff>
        </xdr:from>
        <xdr:to>
          <xdr:col>1</xdr:col>
          <xdr:colOff>276225</xdr:colOff>
          <xdr:row>7</xdr:row>
          <xdr:rowOff>0</xdr:rowOff>
        </xdr:to>
        <xdr:sp macro="" textlink="">
          <xdr:nvSpPr>
            <xdr:cNvPr id="64666" name="CheckBox23" hidden="1">
              <a:extLst>
                <a:ext uri="{63B3BB69-23CF-44E3-9099-C40C66FF867C}">
                  <a14:compatExt spid="_x0000_s64666"/>
                </a:ext>
                <a:ext uri="{FF2B5EF4-FFF2-40B4-BE49-F238E27FC236}">
                  <a16:creationId xmlns:a16="http://schemas.microsoft.com/office/drawing/2014/main" id="{00000000-0008-0000-0100-00009A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57150</xdr:rowOff>
        </xdr:from>
        <xdr:to>
          <xdr:col>1</xdr:col>
          <xdr:colOff>266700</xdr:colOff>
          <xdr:row>7</xdr:row>
          <xdr:rowOff>200025</xdr:rowOff>
        </xdr:to>
        <xdr:sp macro="" textlink="">
          <xdr:nvSpPr>
            <xdr:cNvPr id="64667" name="CheckBox25" hidden="1">
              <a:extLst>
                <a:ext uri="{63B3BB69-23CF-44E3-9099-C40C66FF867C}">
                  <a14:compatExt spid="_x0000_s64667"/>
                </a:ext>
                <a:ext uri="{FF2B5EF4-FFF2-40B4-BE49-F238E27FC236}">
                  <a16:creationId xmlns:a16="http://schemas.microsoft.com/office/drawing/2014/main" id="{00000000-0008-0000-0100-00009B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57150</xdr:rowOff>
        </xdr:from>
        <xdr:to>
          <xdr:col>1</xdr:col>
          <xdr:colOff>266700</xdr:colOff>
          <xdr:row>8</xdr:row>
          <xdr:rowOff>200025</xdr:rowOff>
        </xdr:to>
        <xdr:sp macro="" textlink="">
          <xdr:nvSpPr>
            <xdr:cNvPr id="64673" name="CheckBox26" hidden="1">
              <a:extLst>
                <a:ext uri="{63B3BB69-23CF-44E3-9099-C40C66FF867C}">
                  <a14:compatExt spid="_x0000_s64673"/>
                </a:ext>
                <a:ext uri="{FF2B5EF4-FFF2-40B4-BE49-F238E27FC236}">
                  <a16:creationId xmlns:a16="http://schemas.microsoft.com/office/drawing/2014/main" id="{00000000-0008-0000-0100-0000A1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57150</xdr:rowOff>
        </xdr:from>
        <xdr:to>
          <xdr:col>1</xdr:col>
          <xdr:colOff>266700</xdr:colOff>
          <xdr:row>9</xdr:row>
          <xdr:rowOff>200025</xdr:rowOff>
        </xdr:to>
        <xdr:sp macro="" textlink="">
          <xdr:nvSpPr>
            <xdr:cNvPr id="64676" name="CheckBox1" hidden="1">
              <a:extLst>
                <a:ext uri="{63B3BB69-23CF-44E3-9099-C40C66FF867C}">
                  <a14:compatExt spid="_x0000_s64676"/>
                </a:ext>
                <a:ext uri="{FF2B5EF4-FFF2-40B4-BE49-F238E27FC236}">
                  <a16:creationId xmlns:a16="http://schemas.microsoft.com/office/drawing/2014/main" id="{00000000-0008-0000-0100-0000A4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38100</xdr:rowOff>
        </xdr:from>
        <xdr:to>
          <xdr:col>1</xdr:col>
          <xdr:colOff>257175</xdr:colOff>
          <xdr:row>10</xdr:row>
          <xdr:rowOff>180975</xdr:rowOff>
        </xdr:to>
        <xdr:sp macro="" textlink="">
          <xdr:nvSpPr>
            <xdr:cNvPr id="64677" name="CheckBox2" hidden="1">
              <a:extLst>
                <a:ext uri="{63B3BB69-23CF-44E3-9099-C40C66FF867C}">
                  <a14:compatExt spid="_x0000_s64677"/>
                </a:ext>
                <a:ext uri="{FF2B5EF4-FFF2-40B4-BE49-F238E27FC236}">
                  <a16:creationId xmlns:a16="http://schemas.microsoft.com/office/drawing/2014/main" id="{00000000-0008-0000-0100-0000A5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4</xdr:col>
      <xdr:colOff>1371204</xdr:colOff>
      <xdr:row>22</xdr:row>
      <xdr:rowOff>161412</xdr:rowOff>
    </xdr:from>
    <xdr:to>
      <xdr:col>5</xdr:col>
      <xdr:colOff>3457835</xdr:colOff>
      <xdr:row>29</xdr:row>
      <xdr:rowOff>211535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4615657" y="5162037"/>
          <a:ext cx="4944131" cy="194520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INSTRUCTIONS</a:t>
          </a:r>
          <a:endParaRPr lang="en-US" sz="1400"/>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all yellow</a:t>
          </a:r>
          <a:r>
            <a:rPr lang="en-US" sz="1100" b="1" baseline="0">
              <a:solidFill>
                <a:schemeClr val="dk1"/>
              </a:solidFill>
              <a:latin typeface="+mn-lt"/>
              <a:ea typeface="+mn-ea"/>
              <a:cs typeface="+mn-cs"/>
            </a:rPr>
            <a:t> fields.  Data will autopopulate other sheets in Excel Workbook.</a:t>
          </a:r>
        </a:p>
        <a:p>
          <a:r>
            <a:rPr lang="en-US" sz="1100" b="1" baseline="0">
              <a:solidFill>
                <a:schemeClr val="dk1"/>
              </a:solidFill>
              <a:latin typeface="+mn-lt"/>
              <a:ea typeface="+mn-ea"/>
              <a:cs typeface="+mn-cs"/>
            </a:rPr>
            <a:t> - Yellow fields represent data that must be entered.</a:t>
          </a:r>
        </a:p>
        <a:p>
          <a:r>
            <a:rPr lang="en-US" sz="1100" b="1" baseline="0">
              <a:solidFill>
                <a:schemeClr val="dk1"/>
              </a:solidFill>
              <a:latin typeface="+mn-lt"/>
              <a:ea typeface="+mn-ea"/>
              <a:cs typeface="+mn-cs"/>
            </a:rPr>
            <a:t> - Blue fields represent fields that are calculations or are autofilled</a:t>
          </a:r>
        </a:p>
        <a:p>
          <a:r>
            <a:rPr lang="en-US" sz="1100" b="1" baseline="0">
              <a:solidFill>
                <a:schemeClr val="dk1"/>
              </a:solidFill>
              <a:latin typeface="+mn-lt"/>
              <a:ea typeface="+mn-ea"/>
              <a:cs typeface="+mn-cs"/>
            </a:rPr>
            <a:t> - Green fields represent totals that are transferred to the Cost Summary Roll-Up</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If pages do not print correctly, select “View” and “Page Break Preview” and adjust manually.</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13</xdr:row>
          <xdr:rowOff>38100</xdr:rowOff>
        </xdr:from>
        <xdr:to>
          <xdr:col>1</xdr:col>
          <xdr:colOff>266700</xdr:colOff>
          <xdr:row>13</xdr:row>
          <xdr:rowOff>180975</xdr:rowOff>
        </xdr:to>
        <xdr:sp macro="" textlink="">
          <xdr:nvSpPr>
            <xdr:cNvPr id="64679" name="CheckBox4" hidden="1">
              <a:extLst>
                <a:ext uri="{63B3BB69-23CF-44E3-9099-C40C66FF867C}">
                  <a14:compatExt spid="_x0000_s64679"/>
                </a:ext>
                <a:ext uri="{FF2B5EF4-FFF2-40B4-BE49-F238E27FC236}">
                  <a16:creationId xmlns:a16="http://schemas.microsoft.com/office/drawing/2014/main" id="{00000000-0008-0000-0100-0000A7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0</xdr:col>
      <xdr:colOff>156670</xdr:colOff>
      <xdr:row>22</xdr:row>
      <xdr:rowOff>131647</xdr:rowOff>
    </xdr:from>
    <xdr:to>
      <xdr:col>4</xdr:col>
      <xdr:colOff>1247775</xdr:colOff>
      <xdr:row>29</xdr:row>
      <xdr:rowOff>191295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56670" y="5132272"/>
          <a:ext cx="4335558" cy="1954726"/>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ATTENTION</a:t>
          </a:r>
          <a:endParaRPr lang="en-US" sz="1400"/>
        </a:p>
        <a:p>
          <a:r>
            <a:rPr lang="en-US" sz="1100" b="1" baseline="0">
              <a:solidFill>
                <a:schemeClr val="dk1"/>
              </a:solidFill>
              <a:latin typeface="+mn-lt"/>
              <a:ea typeface="+mn-ea"/>
              <a:cs typeface="+mn-cs"/>
            </a:rPr>
            <a:t>This form is unprotected to allow modifications based on amount of data and applicant policies.  Please use caution when adding/deleting rows to ensure formulas are maintained and copied correctly.  If you do not feel comfortable modifying the spreadsheet, please contact your immediate supervisor.</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38100</xdr:rowOff>
        </xdr:from>
        <xdr:to>
          <xdr:col>1</xdr:col>
          <xdr:colOff>266700</xdr:colOff>
          <xdr:row>14</xdr:row>
          <xdr:rowOff>180975</xdr:rowOff>
        </xdr:to>
        <xdr:sp macro="" textlink="">
          <xdr:nvSpPr>
            <xdr:cNvPr id="64684" name="CheckBox3" hidden="1">
              <a:extLst>
                <a:ext uri="{63B3BB69-23CF-44E3-9099-C40C66FF867C}">
                  <a14:compatExt spid="_x0000_s64684"/>
                </a:ext>
                <a:ext uri="{FF2B5EF4-FFF2-40B4-BE49-F238E27FC236}">
                  <a16:creationId xmlns:a16="http://schemas.microsoft.com/office/drawing/2014/main" id="{00000000-0008-0000-0100-0000AC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38100</xdr:rowOff>
        </xdr:from>
        <xdr:to>
          <xdr:col>1</xdr:col>
          <xdr:colOff>266700</xdr:colOff>
          <xdr:row>15</xdr:row>
          <xdr:rowOff>180975</xdr:rowOff>
        </xdr:to>
        <xdr:sp macro="" textlink="">
          <xdr:nvSpPr>
            <xdr:cNvPr id="64686" name="CheckBox5" hidden="1">
              <a:extLst>
                <a:ext uri="{63B3BB69-23CF-44E3-9099-C40C66FF867C}">
                  <a14:compatExt spid="_x0000_s64686"/>
                </a:ext>
                <a:ext uri="{FF2B5EF4-FFF2-40B4-BE49-F238E27FC236}">
                  <a16:creationId xmlns:a16="http://schemas.microsoft.com/office/drawing/2014/main" id="{00000000-0008-0000-0100-0000AE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38100</xdr:rowOff>
        </xdr:from>
        <xdr:to>
          <xdr:col>1</xdr:col>
          <xdr:colOff>266700</xdr:colOff>
          <xdr:row>16</xdr:row>
          <xdr:rowOff>180975</xdr:rowOff>
        </xdr:to>
        <xdr:sp macro="" textlink="">
          <xdr:nvSpPr>
            <xdr:cNvPr id="64687" name="CheckBox6" hidden="1">
              <a:extLst>
                <a:ext uri="{63B3BB69-23CF-44E3-9099-C40C66FF867C}">
                  <a14:compatExt spid="_x0000_s64687"/>
                </a:ext>
                <a:ext uri="{FF2B5EF4-FFF2-40B4-BE49-F238E27FC236}">
                  <a16:creationId xmlns:a16="http://schemas.microsoft.com/office/drawing/2014/main" id="{00000000-0008-0000-0100-0000AF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104775</xdr:colOff>
      <xdr:row>2</xdr:row>
      <xdr:rowOff>95249</xdr:rowOff>
    </xdr:from>
    <xdr:to>
      <xdr:col>16</xdr:col>
      <xdr:colOff>504825</xdr:colOff>
      <xdr:row>8</xdr:row>
      <xdr:rowOff>885825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848600" y="419099"/>
          <a:ext cx="3448050" cy="26860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cells in blue next to each category of work are automatically linked to Labor, Equipment, Materials, Rental</a:t>
          </a:r>
          <a:r>
            <a:rPr lang="en-US" sz="1100" b="1" baseline="0">
              <a:solidFill>
                <a:schemeClr val="dk1"/>
              </a:solidFill>
              <a:latin typeface="+mn-lt"/>
              <a:ea typeface="+mn-ea"/>
              <a:cs typeface="+mn-cs"/>
            </a:rPr>
            <a:t> Equipment, Contracts, and Direct Admin Cost </a:t>
          </a:r>
          <a:r>
            <a:rPr lang="en-US" sz="1100" b="1">
              <a:solidFill>
                <a:schemeClr val="dk1"/>
              </a:solidFill>
              <a:latin typeface="+mn-lt"/>
              <a:ea typeface="+mn-ea"/>
              <a:cs typeface="+mn-cs"/>
            </a:rPr>
            <a:t>pages in this work book.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If a reduction to</a:t>
          </a:r>
          <a:r>
            <a:rPr lang="en-US" sz="1100" b="1" baseline="0">
              <a:solidFill>
                <a:schemeClr val="dk1"/>
              </a:solidFill>
              <a:latin typeface="+mn-lt"/>
              <a:ea typeface="+mn-ea"/>
              <a:cs typeface="+mn-cs"/>
            </a:rPr>
            <a:t> claimed costs is required</a:t>
          </a:r>
          <a:r>
            <a:rPr lang="en-US" sz="1100" b="1">
              <a:solidFill>
                <a:schemeClr val="dk1"/>
              </a:solidFill>
              <a:latin typeface="+mn-lt"/>
              <a:ea typeface="+mn-ea"/>
              <a:cs typeface="+mn-cs"/>
            </a:rPr>
            <a:t>, adjust the 'ELIGIBLE COSTS' column and enter a note as to why the reduction was made in the 'COMMENTS (FEMA USE ONLY)' column.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If alternate</a:t>
          </a:r>
          <a:r>
            <a:rPr lang="en-US" sz="1100" b="1" baseline="0">
              <a:solidFill>
                <a:schemeClr val="dk1"/>
              </a:solidFill>
              <a:latin typeface="+mn-lt"/>
              <a:ea typeface="+mn-ea"/>
              <a:cs typeface="+mn-cs"/>
            </a:rPr>
            <a:t> cost records are used, override the formulas in the 'CLAIM COST' column and entered the claimed cost in the appropriate category.</a:t>
          </a:r>
          <a:endParaRPr lang="en-US" sz="1100" b="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114300</xdr:colOff>
      <xdr:row>14</xdr:row>
      <xdr:rowOff>133350</xdr:rowOff>
    </xdr:from>
    <xdr:to>
      <xdr:col>10</xdr:col>
      <xdr:colOff>495300</xdr:colOff>
      <xdr:row>18</xdr:row>
      <xdr:rowOff>228600</xdr:rowOff>
    </xdr:to>
    <xdr:sp macro="" textlink="">
      <xdr:nvSpPr>
        <xdr:cNvPr id="90130" name="Text Box 18">
          <a:extLst>
            <a:ext uri="{FF2B5EF4-FFF2-40B4-BE49-F238E27FC236}">
              <a16:creationId xmlns:a16="http://schemas.microsoft.com/office/drawing/2014/main" id="{00000000-0008-0000-0400-000012600100}"/>
            </a:ext>
          </a:extLst>
        </xdr:cNvPr>
        <xdr:cNvSpPr txBox="1">
          <a:spLocks noChangeArrowheads="1"/>
        </xdr:cNvSpPr>
      </xdr:nvSpPr>
      <xdr:spPr bwMode="auto">
        <a:xfrm>
          <a:off x="6638925" y="2981325"/>
          <a:ext cx="990600" cy="857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If the benefit is applied to the overtime fringe rate, select the proper box</a:t>
          </a:r>
        </a:p>
      </xdr:txBody>
    </xdr:sp>
    <xdr:clientData/>
  </xdr:twoCellAnchor>
  <xdr:twoCellAnchor>
    <xdr:from>
      <xdr:col>8</xdr:col>
      <xdr:colOff>161925</xdr:colOff>
      <xdr:row>16</xdr:row>
      <xdr:rowOff>152400</xdr:rowOff>
    </xdr:from>
    <xdr:to>
      <xdr:col>8</xdr:col>
      <xdr:colOff>161925</xdr:colOff>
      <xdr:row>20</xdr:row>
      <xdr:rowOff>0</xdr:rowOff>
    </xdr:to>
    <xdr:sp macro="" textlink="">
      <xdr:nvSpPr>
        <xdr:cNvPr id="90131" name="Line 19">
          <a:extLst>
            <a:ext uri="{FF2B5EF4-FFF2-40B4-BE49-F238E27FC236}">
              <a16:creationId xmlns:a16="http://schemas.microsoft.com/office/drawing/2014/main" id="{00000000-0008-0000-0400-000013600100}"/>
            </a:ext>
          </a:extLst>
        </xdr:cNvPr>
        <xdr:cNvSpPr>
          <a:spLocks noChangeShapeType="1"/>
        </xdr:cNvSpPr>
      </xdr:nvSpPr>
      <xdr:spPr bwMode="auto">
        <a:xfrm flipH="1">
          <a:off x="6372225" y="3381375"/>
          <a:ext cx="0" cy="609600"/>
        </a:xfrm>
        <a:prstGeom prst="line">
          <a:avLst/>
        </a:prstGeom>
        <a:noFill/>
        <a:ln w="19050">
          <a:solidFill>
            <a:srgbClr val="000000"/>
          </a:solidFill>
          <a:round/>
          <a:headEnd/>
          <a:tailEnd type="triangle" w="med" len="med"/>
        </a:ln>
      </xdr:spPr>
    </xdr:sp>
    <xdr:clientData/>
  </xdr:twoCellAnchor>
  <xdr:twoCellAnchor>
    <xdr:from>
      <xdr:col>8</xdr:col>
      <xdr:colOff>152400</xdr:colOff>
      <xdr:row>16</xdr:row>
      <xdr:rowOff>161925</xdr:rowOff>
    </xdr:from>
    <xdr:to>
      <xdr:col>9</xdr:col>
      <xdr:colOff>114300</xdr:colOff>
      <xdr:row>16</xdr:row>
      <xdr:rowOff>161925</xdr:rowOff>
    </xdr:to>
    <xdr:sp macro="" textlink="">
      <xdr:nvSpPr>
        <xdr:cNvPr id="90132" name="Line 20">
          <a:extLst>
            <a:ext uri="{FF2B5EF4-FFF2-40B4-BE49-F238E27FC236}">
              <a16:creationId xmlns:a16="http://schemas.microsoft.com/office/drawing/2014/main" id="{00000000-0008-0000-0400-000014600100}"/>
            </a:ext>
          </a:extLst>
        </xdr:cNvPr>
        <xdr:cNvSpPr>
          <a:spLocks noChangeShapeType="1"/>
        </xdr:cNvSpPr>
      </xdr:nvSpPr>
      <xdr:spPr bwMode="auto">
        <a:xfrm>
          <a:off x="6362700" y="3390900"/>
          <a:ext cx="276225" cy="0"/>
        </a:xfrm>
        <a:prstGeom prst="line">
          <a:avLst/>
        </a:prstGeom>
        <a:noFill/>
        <a:ln w="190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20</xdr:row>
          <xdr:rowOff>85725</xdr:rowOff>
        </xdr:from>
        <xdr:to>
          <xdr:col>8</xdr:col>
          <xdr:colOff>257175</xdr:colOff>
          <xdr:row>20</xdr:row>
          <xdr:rowOff>257175</xdr:rowOff>
        </xdr:to>
        <xdr:sp macro="" textlink="">
          <xdr:nvSpPr>
            <xdr:cNvPr id="90125" name="CheckBox1" hidden="1">
              <a:extLst>
                <a:ext uri="{63B3BB69-23CF-44E3-9099-C40C66FF867C}">
                  <a14:compatExt spid="_x0000_s90125"/>
                </a:ext>
                <a:ext uri="{FF2B5EF4-FFF2-40B4-BE49-F238E27FC236}">
                  <a16:creationId xmlns:a16="http://schemas.microsoft.com/office/drawing/2014/main" id="{00000000-0008-0000-0400-00000D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85725</xdr:rowOff>
        </xdr:from>
        <xdr:to>
          <xdr:col>8</xdr:col>
          <xdr:colOff>257175</xdr:colOff>
          <xdr:row>22</xdr:row>
          <xdr:rowOff>257175</xdr:rowOff>
        </xdr:to>
        <xdr:sp macro="" textlink="">
          <xdr:nvSpPr>
            <xdr:cNvPr id="90126" name="CheckBox2" hidden="1">
              <a:extLst>
                <a:ext uri="{63B3BB69-23CF-44E3-9099-C40C66FF867C}">
                  <a14:compatExt spid="_x0000_s90126"/>
                </a:ext>
                <a:ext uri="{FF2B5EF4-FFF2-40B4-BE49-F238E27FC236}">
                  <a16:creationId xmlns:a16="http://schemas.microsoft.com/office/drawing/2014/main" id="{00000000-0008-0000-0400-00000E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85725</xdr:rowOff>
        </xdr:from>
        <xdr:to>
          <xdr:col>8</xdr:col>
          <xdr:colOff>257175</xdr:colOff>
          <xdr:row>24</xdr:row>
          <xdr:rowOff>257175</xdr:rowOff>
        </xdr:to>
        <xdr:sp macro="" textlink="">
          <xdr:nvSpPr>
            <xdr:cNvPr id="90127" name="CheckBox3" hidden="1">
              <a:extLst>
                <a:ext uri="{63B3BB69-23CF-44E3-9099-C40C66FF867C}">
                  <a14:compatExt spid="_x0000_s90127"/>
                </a:ext>
                <a:ext uri="{FF2B5EF4-FFF2-40B4-BE49-F238E27FC236}">
                  <a16:creationId xmlns:a16="http://schemas.microsoft.com/office/drawing/2014/main" id="{00000000-0008-0000-0400-00000F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85725</xdr:rowOff>
        </xdr:from>
        <xdr:to>
          <xdr:col>8</xdr:col>
          <xdr:colOff>257175</xdr:colOff>
          <xdr:row>26</xdr:row>
          <xdr:rowOff>257175</xdr:rowOff>
        </xdr:to>
        <xdr:sp macro="" textlink="">
          <xdr:nvSpPr>
            <xdr:cNvPr id="90128" name="CheckBox4" hidden="1">
              <a:extLst>
                <a:ext uri="{63B3BB69-23CF-44E3-9099-C40C66FF867C}">
                  <a14:compatExt spid="_x0000_s90128"/>
                </a:ext>
                <a:ext uri="{FF2B5EF4-FFF2-40B4-BE49-F238E27FC236}">
                  <a16:creationId xmlns:a16="http://schemas.microsoft.com/office/drawing/2014/main" id="{00000000-0008-0000-0400-000010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85725</xdr:rowOff>
        </xdr:from>
        <xdr:to>
          <xdr:col>8</xdr:col>
          <xdr:colOff>257175</xdr:colOff>
          <xdr:row>28</xdr:row>
          <xdr:rowOff>257175</xdr:rowOff>
        </xdr:to>
        <xdr:sp macro="" textlink="">
          <xdr:nvSpPr>
            <xdr:cNvPr id="90129" name="CheckBox5" hidden="1">
              <a:extLst>
                <a:ext uri="{63B3BB69-23CF-44E3-9099-C40C66FF867C}">
                  <a14:compatExt spid="_x0000_s90129"/>
                </a:ext>
                <a:ext uri="{FF2B5EF4-FFF2-40B4-BE49-F238E27FC236}">
                  <a16:creationId xmlns:a16="http://schemas.microsoft.com/office/drawing/2014/main" id="{00000000-0008-0000-0400-000011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66675</xdr:rowOff>
        </xdr:from>
        <xdr:to>
          <xdr:col>8</xdr:col>
          <xdr:colOff>228600</xdr:colOff>
          <xdr:row>34</xdr:row>
          <xdr:rowOff>238125</xdr:rowOff>
        </xdr:to>
        <xdr:sp macro="" textlink="">
          <xdr:nvSpPr>
            <xdr:cNvPr id="90137" name="CheckBox6" hidden="1">
              <a:extLst>
                <a:ext uri="{63B3BB69-23CF-44E3-9099-C40C66FF867C}">
                  <a14:compatExt spid="_x0000_s90137"/>
                </a:ext>
                <a:ext uri="{FF2B5EF4-FFF2-40B4-BE49-F238E27FC236}">
                  <a16:creationId xmlns:a16="http://schemas.microsoft.com/office/drawing/2014/main" id="{00000000-0008-0000-0400-000019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57150</xdr:colOff>
      <xdr:row>1</xdr:row>
      <xdr:rowOff>57151</xdr:rowOff>
    </xdr:from>
    <xdr:to>
      <xdr:col>18</xdr:col>
      <xdr:colOff>323850</xdr:colOff>
      <xdr:row>16</xdr:row>
      <xdr:rowOff>104775</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7953375" y="228601"/>
          <a:ext cx="3448050" cy="274319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total annual budget for the crew / department included in this PW.</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Specific instructions for each yellow cell are included when you hold the mouse over the cell.</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Regulart Time</a:t>
          </a:r>
          <a:r>
            <a:rPr lang="en-US" sz="1100" b="1" baseline="0">
              <a:solidFill>
                <a:schemeClr val="dk1"/>
              </a:solidFill>
              <a:latin typeface="+mn-lt"/>
              <a:ea typeface="+mn-ea"/>
              <a:cs typeface="+mn-cs"/>
            </a:rPr>
            <a:t> benefit rate(s).</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If the </a:t>
          </a:r>
          <a:r>
            <a:rPr lang="en-US" sz="1100" b="1">
              <a:solidFill>
                <a:schemeClr val="dk1"/>
              </a:solidFill>
              <a:effectLst/>
              <a:latin typeface="+mn-lt"/>
              <a:ea typeface="+mn-ea"/>
              <a:cs typeface="+mn-cs"/>
            </a:rPr>
            <a:t>Regulart Time</a:t>
          </a:r>
          <a:r>
            <a:rPr lang="en-US" sz="1100" b="1" baseline="0">
              <a:solidFill>
                <a:schemeClr val="dk1"/>
              </a:solidFill>
              <a:effectLst/>
              <a:latin typeface="+mn-lt"/>
              <a:ea typeface="+mn-ea"/>
              <a:cs typeface="+mn-cs"/>
            </a:rPr>
            <a:t> </a:t>
          </a:r>
          <a:r>
            <a:rPr lang="en-US" sz="1100" b="1" i="0">
              <a:solidFill>
                <a:schemeClr val="dk1"/>
              </a:solidFill>
              <a:effectLst/>
              <a:latin typeface="+mn-lt"/>
              <a:ea typeface="+mn-ea"/>
              <a:cs typeface="+mn-cs"/>
            </a:rPr>
            <a:t>benefit is applied to the overtime fringe rate, select the appropriate box</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Normally, Retirement, Health and Life Insurance benefits do </a:t>
          </a:r>
          <a:r>
            <a:rPr lang="en-US" sz="1100" b="1" u="sng">
              <a:solidFill>
                <a:schemeClr val="dk1"/>
              </a:solidFill>
              <a:latin typeface="+mn-lt"/>
              <a:ea typeface="+mn-ea"/>
              <a:cs typeface="+mn-cs"/>
            </a:rPr>
            <a:t>NOT</a:t>
          </a:r>
          <a:r>
            <a:rPr lang="en-US" sz="1100" b="1">
              <a:solidFill>
                <a:schemeClr val="dk1"/>
              </a:solidFill>
              <a:latin typeface="+mn-lt"/>
              <a:ea typeface="+mn-ea"/>
              <a:cs typeface="+mn-cs"/>
            </a:rPr>
            <a:t> pass over into the Overtime Fringe.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5990794" y="179292"/>
          <a:ext cx="4045323" cy="550208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GF for Grant Funded).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0</xdr:colOff>
      <xdr:row>2</xdr:row>
      <xdr:rowOff>1</xdr:rowOff>
    </xdr:from>
    <xdr:to>
      <xdr:col>41</xdr:col>
      <xdr:colOff>7844</xdr:colOff>
      <xdr:row>13</xdr:row>
      <xdr:rowOff>246529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576176" y="168089"/>
          <a:ext cx="3448050" cy="354105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5935325" y="771526"/>
          <a:ext cx="3446369" cy="353265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210800" y="171449"/>
          <a:ext cx="3448050" cy="33337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28575</xdr:colOff>
      <xdr:row>0</xdr:row>
      <xdr:rowOff>9524</xdr:rowOff>
    </xdr:from>
    <xdr:to>
      <xdr:col>17</xdr:col>
      <xdr:colOff>428625</xdr:colOff>
      <xdr:row>11</xdr:row>
      <xdr:rowOff>133350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210800" y="561974"/>
          <a:ext cx="3448050" cy="26860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76200</xdr:colOff>
      <xdr:row>1</xdr:row>
      <xdr:rowOff>28575</xdr:rowOff>
    </xdr:from>
    <xdr:to>
      <xdr:col>22</xdr:col>
      <xdr:colOff>95250</xdr:colOff>
      <xdr:row>14</xdr:row>
      <xdr:rowOff>57149</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125075" y="190500"/>
          <a:ext cx="3448050" cy="241934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all appropriate fields and insert the claimed amount in the 'TOTAL COST' column.</a:t>
          </a: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endParaRPr lang="en-US">
            <a:effectLst/>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a:p>
          <a:endParaRPr lang="en-US" sz="1100" b="1">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76200</xdr:colOff>
      <xdr:row>0</xdr:row>
      <xdr:rowOff>28575</xdr:rowOff>
    </xdr:from>
    <xdr:to>
      <xdr:col>22</xdr:col>
      <xdr:colOff>95250</xdr:colOff>
      <xdr:row>13</xdr:row>
      <xdr:rowOff>57149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125075" y="781050"/>
          <a:ext cx="3448050" cy="280034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all appropriate fields and insert the claimed amount in the 'TOTAL COST' column.</a:t>
          </a: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endParaRPr lang="en-US">
            <a:effectLst/>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a:p>
          <a:endParaRPr lang="en-US" sz="1100" b="1">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57150</xdr:colOff>
      <xdr:row>1</xdr:row>
      <xdr:rowOff>9524</xdr:rowOff>
    </xdr:from>
    <xdr:to>
      <xdr:col>21</xdr:col>
      <xdr:colOff>76200</xdr:colOff>
      <xdr:row>13</xdr:row>
      <xdr:rowOff>133350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0077450" y="171449"/>
          <a:ext cx="3448050" cy="350520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List the full contract value amount in the 'TOTAL CONTRACT AMOUNT' column.  </a:t>
          </a:r>
          <a:endParaRPr lang="en-US">
            <a:effectLst/>
          </a:endParaRPr>
        </a:p>
        <a:p>
          <a:pPr eaLnBrk="1" fontAlgn="auto" latinLnBrk="0" hangingPunct="1"/>
          <a:endParaRPr lang="en-US" sz="1100" b="1">
            <a:solidFill>
              <a:schemeClr val="dk1"/>
            </a:solidFill>
            <a:effectLst/>
            <a:latin typeface="+mn-lt"/>
            <a:ea typeface="+mn-ea"/>
            <a:cs typeface="+mn-cs"/>
          </a:endParaRPr>
        </a:p>
        <a:p>
          <a:pPr eaLnBrk="1" fontAlgn="auto" latinLnBrk="0" hangingPunct="1"/>
          <a:r>
            <a:rPr lang="en-US" sz="1100" b="1">
              <a:solidFill>
                <a:schemeClr val="dk1"/>
              </a:solidFill>
              <a:effectLst/>
              <a:latin typeface="+mn-lt"/>
              <a:ea typeface="+mn-ea"/>
              <a:cs typeface="+mn-cs"/>
            </a:rPr>
            <a:t>If the full contract amount is</a:t>
          </a:r>
          <a:r>
            <a:rPr lang="en-US" sz="1100" b="1" baseline="0">
              <a:solidFill>
                <a:schemeClr val="dk1"/>
              </a:solidFill>
              <a:effectLst/>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contract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CLAIMED AMOUNT' will be autofilled to the 'COST SUMMARY ROLL-UP' sheet.</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0</xdr:row>
      <xdr:rowOff>9524</xdr:rowOff>
    </xdr:from>
    <xdr:to>
      <xdr:col>21</xdr:col>
      <xdr:colOff>76200</xdr:colOff>
      <xdr:row>12</xdr:row>
      <xdr:rowOff>133350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9353550" y="476249"/>
          <a:ext cx="3448050" cy="364807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List the full contract value amount in the 'TOTAL CONTRACT AMOUNT' column.  </a:t>
          </a:r>
          <a:endParaRPr lang="en-US">
            <a:effectLst/>
          </a:endParaRPr>
        </a:p>
        <a:p>
          <a:pPr eaLnBrk="1" fontAlgn="auto" latinLnBrk="0" hangingPunct="1"/>
          <a:endParaRPr lang="en-US" sz="1100" b="1">
            <a:solidFill>
              <a:schemeClr val="dk1"/>
            </a:solidFill>
            <a:effectLst/>
            <a:latin typeface="+mn-lt"/>
            <a:ea typeface="+mn-ea"/>
            <a:cs typeface="+mn-cs"/>
          </a:endParaRPr>
        </a:p>
        <a:p>
          <a:pPr eaLnBrk="1" fontAlgn="auto" latinLnBrk="0" hangingPunct="1"/>
          <a:r>
            <a:rPr lang="en-US" sz="1100" b="1">
              <a:solidFill>
                <a:schemeClr val="dk1"/>
              </a:solidFill>
              <a:effectLst/>
              <a:latin typeface="+mn-lt"/>
              <a:ea typeface="+mn-ea"/>
              <a:cs typeface="+mn-cs"/>
            </a:rPr>
            <a:t>If the full contract amount is</a:t>
          </a:r>
          <a:r>
            <a:rPr lang="en-US" sz="1100" b="1" baseline="0">
              <a:solidFill>
                <a:schemeClr val="dk1"/>
              </a:solidFill>
              <a:effectLst/>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contract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CLAIMED AMOUNT' will be autofilled to the 'COST SUMMARY ROLL-UP' sheet.</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amie_marshall\Local%20Settings\Temporary%20Internet%20Files\Content.Outlook\TP1IZU6Z\PA%20Technology\02%20-%20PW%20Tools\0%20-%20PW%20Templates\National%20PW%20Template%20V2.5%20-%20February%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FEMAcostcodes"/>
      <sheetName val="PW FACT SHEET"/>
      <sheetName val="FILL OUT FIRST - TOC"/>
      <sheetName val="PW"/>
      <sheetName val="DDD-SOW CONTINUATION"/>
      <sheetName val="SCOPE NOTES"/>
      <sheetName val="COST CONTINUATION"/>
      <sheetName val="SC"/>
      <sheetName val="HMP"/>
      <sheetName val="HAZMIT SUM"/>
      <sheetName val="PW PNP FACILITY QUESTIONNAIRE"/>
      <sheetName val="DIRECT ADMIN COSTS"/>
      <sheetName val="FORCE ACCOUNT SUMMARY"/>
      <sheetName val="PAYROLL DATA"/>
      <sheetName val="FRINGE"/>
      <sheetName val="LABOR"/>
      <sheetName val="EQUIPMENT INVENTORY"/>
      <sheetName val="EQUIPMENT"/>
      <sheetName val="MATERIALS"/>
      <sheetName val="CONTRACTS"/>
      <sheetName val="RENTAL EQUIPMENT"/>
      <sheetName val="PHOTOS"/>
      <sheetName val="LOCATION MAP"/>
      <sheetName val="FIRMETTE"/>
      <sheetName val="CODESEARCH"/>
      <sheetName val="DO NOT SCAN"/>
      <sheetName val="BACKUP"/>
      <sheetName val="NARRATIVE"/>
      <sheetName val="SITE COSTS"/>
      <sheetName val="Estimator I"/>
      <sheetName val="Estimator II"/>
      <sheetName val="REPETITIVE LOSS"/>
      <sheetName val="RPA"/>
      <sheetName val="PNP RPA FORM"/>
      <sheetName val="EXIT BRIEFING"/>
      <sheetName val="Utility"/>
      <sheetName val="States"/>
      <sheetName val="Coun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16:D22" totalsRowCount="1" dataDxfId="13">
  <autoFilter ref="B16:D21" xr:uid="{00000000-0009-0000-0100-000001000000}"/>
  <tableColumns count="3">
    <tableColumn id="1" xr3:uid="{00000000-0010-0000-0000-000001000000}" name="DESCRIPTION" dataDxfId="12" totalsRowDxfId="11"/>
    <tableColumn id="2" xr3:uid="{00000000-0010-0000-0000-000002000000}" name="QUANTITY" totalsRowFunction="custom" dataDxfId="10" totalsRowDxfId="9">
      <calculatedColumnFormula>'LEMA EQUIPMENT'!AD8</calculatedColumnFormula>
      <totalsRowFormula>SUM(C17:C21)</totalsRowFormula>
    </tableColumn>
    <tableColumn id="4" xr3:uid="{00000000-0010-0000-0000-000004000000}" name="TOTAL" totalsRowFunction="sum" dataDxfId="8" totalsRowDxfId="7" dataCellStyle="Currency">
      <calculatedColumnFormula>'LEMA EQUIPMENT'!AE8</calculatedColumnFormula>
    </tableColumn>
  </tableColumns>
  <tableStyleInfo name="TableStyleLight15" showFirstColumn="0" showLastColumn="1" showRowStripes="1" showColumnStripes="0"/>
  <extLst>
    <ext xmlns:x14="http://schemas.microsoft.com/office/spreadsheetml/2009/9/main" uri="{504A1905-F514-4f6f-8877-14C23A59335A}">
      <x14:table altTextSummary="Enter Description, Quantity, and Amount in this table.  Total will b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2D1CEB-B89D-449A-A155-15ABBFFCD12A}" name="Data3" displayName="Data3" ref="B16:D22" totalsRowCount="1" dataDxfId="6">
  <autoFilter ref="B16:D21" xr:uid="{00000000-0009-0000-0100-000001000000}"/>
  <tableColumns count="3">
    <tableColumn id="1" xr3:uid="{0B7FF223-BC75-406A-867A-6F995746FFAF}" name="DESCRIPTION" dataDxfId="5" totalsRowDxfId="2"/>
    <tableColumn id="2" xr3:uid="{DC2F4DC2-E2CB-451F-A003-72D847CC754F}" name="QUANTITY" dataDxfId="4" totalsRowDxfId="1">
      <calculatedColumnFormula>LABOR!AA6</calculatedColumnFormula>
    </tableColumn>
    <tableColumn id="4" xr3:uid="{42EA68C3-4118-4BE5-A9C7-E5BBB71A6F14}" name="TOTAL" totalsRowFunction="sum" dataDxfId="3" totalsRowDxfId="0" dataCellStyle="Currency">
      <calculatedColumnFormula>LABOR!AE6</calculatedColumnFormula>
    </tableColumn>
  </tableColumns>
  <tableStyleInfo name="TableStyleLight15" showFirstColumn="0" showLastColumn="1" showRowStripes="1" showColumnStripes="0"/>
  <extLst>
    <ext xmlns:x14="http://schemas.microsoft.com/office/spreadsheetml/2009/9/main" uri="{504A1905-F514-4f6f-8877-14C23A59335A}">
      <x14:table altTextSummary="Enter Description, Quantity, and Amount in this table.  Total will be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C"/>
        </a:solidFill>
        <a:ln w="9525" cap="flat" cmpd="sng" algn="ctr">
          <a:noFill/>
          <a:prstDash val="solid"/>
          <a:round/>
          <a:headEnd type="none" w="med" len="med"/>
          <a:tailEnd type="none" w="med" len="med"/>
        </a:ln>
        <a:effectLst>
          <a:prstShdw prst="shdw17" dist="17961" dir="2700000">
            <a:srgbClr val="FFFFCC">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CC"/>
        </a:solidFill>
        <a:ln w="9525" cap="flat" cmpd="sng" algn="ctr">
          <a:noFill/>
          <a:prstDash val="solid"/>
          <a:round/>
          <a:headEnd type="none" w="med" len="med"/>
          <a:tailEnd type="none" w="med" len="med"/>
        </a:ln>
        <a:effectLst>
          <a:prstShdw prst="shdw17" dist="17961" dir="2700000">
            <a:srgbClr val="FFFFCC">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3.xml"/><Relationship Id="rId3" Type="http://schemas.openxmlformats.org/officeDocument/2006/relationships/vmlDrawing" Target="../drawings/vmlDrawing2.vml"/><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control" Target="../activeX/activeX12.xml"/><Relationship Id="rId2" Type="http://schemas.openxmlformats.org/officeDocument/2006/relationships/drawing" Target="../drawings/drawing2.xml"/><Relationship Id="rId16" Type="http://schemas.openxmlformats.org/officeDocument/2006/relationships/control" Target="../activeX/activeX1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5" Type="http://schemas.openxmlformats.org/officeDocument/2006/relationships/control" Target="../activeX/activeX10.xml"/><Relationship Id="rId10" Type="http://schemas.openxmlformats.org/officeDocument/2006/relationships/image" Target="../media/image5.emf"/><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6.xml"/><Relationship Id="rId13" Type="http://schemas.openxmlformats.org/officeDocument/2006/relationships/image" Target="../media/image10.emf"/><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control" Target="../activeX/activeX18.xml"/><Relationship Id="rId2" Type="http://schemas.openxmlformats.org/officeDocument/2006/relationships/drawing" Target="../drawings/drawing4.xml"/><Relationship Id="rId1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ontrol" Target="../activeX/activeX15.xml"/><Relationship Id="rId11" Type="http://schemas.openxmlformats.org/officeDocument/2006/relationships/image" Target="../media/image9.emf"/><Relationship Id="rId5" Type="http://schemas.openxmlformats.org/officeDocument/2006/relationships/image" Target="../media/image6.emf"/><Relationship Id="rId15" Type="http://schemas.openxmlformats.org/officeDocument/2006/relationships/image" Target="../media/image11.emf"/><Relationship Id="rId10" Type="http://schemas.openxmlformats.org/officeDocument/2006/relationships/control" Target="../activeX/activeX17.xml"/><Relationship Id="rId4" Type="http://schemas.openxmlformats.org/officeDocument/2006/relationships/control" Target="../activeX/activeX14.xml"/><Relationship Id="rId9" Type="http://schemas.openxmlformats.org/officeDocument/2006/relationships/image" Target="../media/image8.emf"/><Relationship Id="rId14" Type="http://schemas.openxmlformats.org/officeDocument/2006/relationships/control" Target="../activeX/activeX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D051-B964-40FE-A503-C921204AF207}">
  <sheetPr>
    <tabColor rgb="FF0070C0"/>
  </sheetPr>
  <dimension ref="A2:L3"/>
  <sheetViews>
    <sheetView workbookViewId="0">
      <selection activeCell="N9" sqref="N9"/>
    </sheetView>
  </sheetViews>
  <sheetFormatPr defaultRowHeight="12.75" x14ac:dyDescent="0.2"/>
  <sheetData>
    <row r="2" spans="1:12" ht="20.25" x14ac:dyDescent="0.3">
      <c r="A2" s="312" t="s">
        <v>1021</v>
      </c>
      <c r="B2" s="313"/>
      <c r="C2" s="313"/>
      <c r="D2" s="313"/>
      <c r="E2" s="313"/>
      <c r="F2" s="313"/>
      <c r="G2" s="313"/>
      <c r="H2" s="313"/>
      <c r="I2" s="313"/>
      <c r="J2" s="313"/>
      <c r="K2" s="313"/>
      <c r="L2" s="313"/>
    </row>
    <row r="3" spans="1:12" ht="57" customHeight="1"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97283" r:id="rId4">
          <objectPr defaultSize="0" autoPict="0" r:id="rId5">
            <anchor moveWithCells="1">
              <from>
                <xdr:col>0</xdr:col>
                <xdr:colOff>0</xdr:colOff>
                <xdr:row>2</xdr:row>
                <xdr:rowOff>685800</xdr:rowOff>
              </from>
              <to>
                <xdr:col>13</xdr:col>
                <xdr:colOff>9525</xdr:colOff>
                <xdr:row>49</xdr:row>
                <xdr:rowOff>57150</xdr:rowOff>
              </to>
            </anchor>
          </objectPr>
        </oleObject>
      </mc:Choice>
      <mc:Fallback>
        <oleObject progId="Acrobat Document" shapeId="9728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B1:F39"/>
  <sheetViews>
    <sheetView showGridLines="0" showZeros="0" zoomScale="96" zoomScaleNormal="96" zoomScaleSheetLayoutView="87" workbookViewId="0">
      <selection activeCell="E4" sqref="E4"/>
    </sheetView>
  </sheetViews>
  <sheetFormatPr defaultColWidth="9.140625" defaultRowHeight="12.75" x14ac:dyDescent="0.2"/>
  <cols>
    <col min="1" max="1" width="2.7109375" style="48" customWidth="1"/>
    <col min="2" max="2" width="5.5703125" style="48" customWidth="1"/>
    <col min="3" max="3" width="33.140625" style="48" customWidth="1"/>
    <col min="4" max="4" width="7.28515625" style="48" customWidth="1"/>
    <col min="5" max="5" width="42.85546875" style="48" customWidth="1"/>
    <col min="6" max="6" width="52.28515625" style="48" customWidth="1"/>
    <col min="7" max="16384" width="9.140625" style="48"/>
  </cols>
  <sheetData>
    <row r="1" spans="2:6" ht="6.75" customHeight="1" x14ac:dyDescent="0.2">
      <c r="E1" s="352"/>
    </row>
    <row r="2" spans="2:6" ht="6.75" customHeight="1" thickBot="1" x14ac:dyDescent="0.25">
      <c r="E2" s="353"/>
    </row>
    <row r="3" spans="2:6" ht="54" customHeight="1" x14ac:dyDescent="0.2">
      <c r="B3" s="348" t="s">
        <v>111</v>
      </c>
      <c r="C3" s="349"/>
      <c r="D3" s="338"/>
      <c r="E3" s="350" t="s">
        <v>101</v>
      </c>
      <c r="F3" s="351"/>
    </row>
    <row r="4" spans="2:6" ht="17.25" customHeight="1" x14ac:dyDescent="0.2">
      <c r="B4" s="339"/>
      <c r="C4" s="334" t="s">
        <v>110</v>
      </c>
      <c r="D4" s="354" t="s">
        <v>102</v>
      </c>
      <c r="E4" s="335" t="s">
        <v>148</v>
      </c>
      <c r="F4" s="340"/>
    </row>
    <row r="5" spans="2:6" ht="17.25" customHeight="1" x14ac:dyDescent="0.2">
      <c r="B5" s="339"/>
      <c r="C5" s="334" t="s">
        <v>5</v>
      </c>
      <c r="D5" s="354"/>
      <c r="E5" s="335" t="s">
        <v>73</v>
      </c>
      <c r="F5" s="340"/>
    </row>
    <row r="6" spans="2:6" ht="17.25" customHeight="1" x14ac:dyDescent="0.2">
      <c r="B6" s="339"/>
      <c r="C6" s="334" t="s">
        <v>0</v>
      </c>
      <c r="D6" s="354"/>
      <c r="E6" s="335" t="s">
        <v>74</v>
      </c>
      <c r="F6" s="340" t="s">
        <v>131</v>
      </c>
    </row>
    <row r="7" spans="2:6" ht="17.25" customHeight="1" x14ac:dyDescent="0.2">
      <c r="B7" s="339"/>
      <c r="C7" s="334" t="s">
        <v>1</v>
      </c>
      <c r="D7" s="354"/>
      <c r="E7" s="357"/>
      <c r="F7" s="358"/>
    </row>
    <row r="8" spans="2:6" ht="17.25" customHeight="1" x14ac:dyDescent="0.2">
      <c r="B8" s="339"/>
      <c r="C8" s="334" t="s">
        <v>3</v>
      </c>
      <c r="D8" s="354" t="s">
        <v>149</v>
      </c>
      <c r="E8" s="335" t="s">
        <v>112</v>
      </c>
      <c r="F8" s="341" t="s">
        <v>23</v>
      </c>
    </row>
    <row r="9" spans="2:6" ht="17.25" customHeight="1" x14ac:dyDescent="0.2">
      <c r="B9" s="339"/>
      <c r="C9" s="334" t="s">
        <v>2</v>
      </c>
      <c r="D9" s="354"/>
      <c r="E9" s="335" t="s">
        <v>80</v>
      </c>
      <c r="F9" s="342" t="s">
        <v>23</v>
      </c>
    </row>
    <row r="10" spans="2:6" ht="17.25" customHeight="1" x14ac:dyDescent="0.2">
      <c r="B10" s="339"/>
      <c r="C10" s="334" t="s">
        <v>4</v>
      </c>
      <c r="D10" s="354"/>
      <c r="E10" s="335" t="s">
        <v>113</v>
      </c>
      <c r="F10" s="343" t="s">
        <v>23</v>
      </c>
    </row>
    <row r="11" spans="2:6" ht="17.25" customHeight="1" x14ac:dyDescent="0.2">
      <c r="B11" s="339"/>
      <c r="C11" s="334" t="s">
        <v>137</v>
      </c>
      <c r="D11" s="354"/>
      <c r="E11" s="335" t="s">
        <v>114</v>
      </c>
      <c r="F11" s="343" t="s">
        <v>23</v>
      </c>
    </row>
    <row r="12" spans="2:6" ht="17.25" customHeight="1" x14ac:dyDescent="0.2">
      <c r="B12" s="355" t="s">
        <v>140</v>
      </c>
      <c r="C12" s="356"/>
      <c r="D12" s="354"/>
      <c r="E12" s="359" t="s">
        <v>127</v>
      </c>
      <c r="F12" s="343" t="s">
        <v>23</v>
      </c>
    </row>
    <row r="13" spans="2:6" ht="17.25" customHeight="1" x14ac:dyDescent="0.2">
      <c r="B13" s="339"/>
      <c r="C13" s="336" t="s">
        <v>138</v>
      </c>
      <c r="D13" s="354"/>
      <c r="E13" s="359"/>
      <c r="F13" s="343" t="s">
        <v>23</v>
      </c>
    </row>
    <row r="14" spans="2:6" ht="17.25" customHeight="1" x14ac:dyDescent="0.2">
      <c r="B14" s="339"/>
      <c r="C14" s="336" t="s">
        <v>139</v>
      </c>
      <c r="D14" s="354"/>
      <c r="E14" s="335" t="s">
        <v>128</v>
      </c>
      <c r="F14" s="343" t="s">
        <v>23</v>
      </c>
    </row>
    <row r="15" spans="2:6" ht="17.25" customHeight="1" x14ac:dyDescent="0.2">
      <c r="B15" s="339"/>
      <c r="C15" s="336" t="s">
        <v>141</v>
      </c>
      <c r="D15" s="354"/>
      <c r="E15" s="335" t="s">
        <v>129</v>
      </c>
      <c r="F15" s="344" t="s">
        <v>23</v>
      </c>
    </row>
    <row r="16" spans="2:6" ht="15.75" x14ac:dyDescent="0.2">
      <c r="B16" s="339"/>
      <c r="C16" s="336" t="s">
        <v>142</v>
      </c>
      <c r="D16" s="354"/>
      <c r="E16" s="335" t="s">
        <v>144</v>
      </c>
      <c r="F16" s="342" t="s">
        <v>23</v>
      </c>
    </row>
    <row r="17" spans="2:6" ht="17.25" customHeight="1" x14ac:dyDescent="0.2">
      <c r="B17" s="339"/>
      <c r="C17" s="336" t="s">
        <v>143</v>
      </c>
      <c r="D17" s="354"/>
      <c r="E17" s="335" t="s">
        <v>130</v>
      </c>
      <c r="F17" s="342" t="s">
        <v>131</v>
      </c>
    </row>
    <row r="18" spans="2:6" ht="17.25" customHeight="1" x14ac:dyDescent="0.2">
      <c r="B18" s="339"/>
      <c r="C18" s="334"/>
      <c r="D18" s="354"/>
      <c r="E18" s="335" t="s">
        <v>136</v>
      </c>
      <c r="F18" s="343"/>
    </row>
    <row r="19" spans="2:6" ht="17.25" customHeight="1" x14ac:dyDescent="0.2">
      <c r="B19" s="339"/>
      <c r="C19" s="334"/>
      <c r="D19" s="337"/>
      <c r="E19" s="335" t="s">
        <v>1022</v>
      </c>
      <c r="F19" s="343"/>
    </row>
    <row r="20" spans="2:6" ht="17.25" customHeight="1" x14ac:dyDescent="0.2">
      <c r="B20" s="339"/>
      <c r="C20" s="334"/>
      <c r="D20" s="337"/>
      <c r="E20" s="335" t="s">
        <v>1023</v>
      </c>
      <c r="F20" s="343"/>
    </row>
    <row r="21" spans="2:6" ht="17.25" customHeight="1" x14ac:dyDescent="0.2">
      <c r="B21" s="339"/>
      <c r="C21" s="334"/>
      <c r="D21" s="337"/>
      <c r="E21" s="335" t="s">
        <v>1024</v>
      </c>
      <c r="F21" s="343"/>
    </row>
    <row r="22" spans="2:6" ht="18" customHeight="1" thickBot="1" x14ac:dyDescent="0.25">
      <c r="B22" s="345"/>
      <c r="C22" s="346"/>
      <c r="D22" s="346"/>
      <c r="E22" s="346"/>
      <c r="F22" s="347"/>
    </row>
    <row r="23" spans="2:6" ht="18" customHeight="1" x14ac:dyDescent="0.2"/>
    <row r="24" spans="2:6" ht="21.75" customHeight="1" x14ac:dyDescent="0.2"/>
    <row r="25" spans="2:6" ht="21.75" customHeight="1" x14ac:dyDescent="0.2"/>
    <row r="26" spans="2:6" ht="21.75" customHeight="1" x14ac:dyDescent="0.2"/>
    <row r="27" spans="2:6" ht="21.75" customHeight="1" x14ac:dyDescent="0.2"/>
    <row r="28" spans="2:6" ht="21.75" customHeight="1" x14ac:dyDescent="0.2"/>
    <row r="29" spans="2:6" ht="21.75" customHeight="1" x14ac:dyDescent="0.2"/>
    <row r="30" spans="2:6" ht="21.75" customHeight="1" x14ac:dyDescent="0.2"/>
    <row r="31" spans="2:6" ht="27.75" customHeight="1" x14ac:dyDescent="0.2"/>
    <row r="32" spans="2:6" ht="27.75" customHeight="1" x14ac:dyDescent="0.2"/>
    <row r="33" spans="2:6" ht="27.75" customHeight="1" x14ac:dyDescent="0.2"/>
    <row r="34" spans="2:6" s="59" customFormat="1" ht="21.75" customHeight="1" x14ac:dyDescent="0.2">
      <c r="B34" s="48"/>
      <c r="C34" s="48"/>
      <c r="D34" s="48"/>
      <c r="E34" s="48"/>
      <c r="F34" s="48"/>
    </row>
    <row r="35" spans="2:6" s="59" customFormat="1" ht="21.75" customHeight="1" x14ac:dyDescent="0.2">
      <c r="B35" s="48"/>
      <c r="C35" s="48"/>
      <c r="D35" s="48"/>
      <c r="E35" s="48"/>
      <c r="F35" s="48"/>
    </row>
    <row r="36" spans="2:6" s="59" customFormat="1" ht="21.75" customHeight="1" x14ac:dyDescent="0.2">
      <c r="B36" s="48"/>
      <c r="C36" s="48"/>
      <c r="D36" s="48"/>
      <c r="E36" s="48"/>
      <c r="F36" s="48"/>
    </row>
    <row r="37" spans="2:6" s="59" customFormat="1" ht="21.75" customHeight="1" x14ac:dyDescent="0.2">
      <c r="B37" s="48"/>
      <c r="C37" s="48"/>
      <c r="D37" s="48"/>
      <c r="E37" s="48"/>
      <c r="F37" s="48"/>
    </row>
    <row r="38" spans="2:6" ht="21.75" customHeight="1" x14ac:dyDescent="0.2"/>
    <row r="39" spans="2:6" ht="22.5" customHeight="1" x14ac:dyDescent="0.2"/>
  </sheetData>
  <mergeCells count="8">
    <mergeCell ref="B3:C3"/>
    <mergeCell ref="E3:F3"/>
    <mergeCell ref="E1:E2"/>
    <mergeCell ref="D4:D7"/>
    <mergeCell ref="D8:D18"/>
    <mergeCell ref="B12:C12"/>
    <mergeCell ref="E7:F7"/>
    <mergeCell ref="E12:E13"/>
  </mergeCells>
  <phoneticPr fontId="0" type="noConversion"/>
  <dataValidations count="1">
    <dataValidation type="list" allowBlank="1" showInputMessage="1" showErrorMessage="1" sqref="F6" xr:uid="{00000000-0002-0000-0000-000000000000}">
      <formula1>Category</formula1>
    </dataValidation>
  </dataValidations>
  <hyperlinks>
    <hyperlink ref="C4" location="'COST SUMMARY ROLL-UP'!Print_Area" display="Cost Summary Roll-Up" xr:uid="{00000000-0004-0000-0000-000000000000}"/>
    <hyperlink ref="C6" location="LABOR!Print_Area" display="Labor" xr:uid="{00000000-0004-0000-0000-000001000000}"/>
    <hyperlink ref="C7" location="EQUIPMENT!Print_Area" display="Equipment" xr:uid="{00000000-0004-0000-0000-000002000000}"/>
    <hyperlink ref="C9" location="CONTRACTS!Print_Titles" display="Contracts" xr:uid="{00000000-0004-0000-0000-000003000000}"/>
    <hyperlink ref="C8" location="MATERIALS!Print_Area" display="Materials" xr:uid="{00000000-0004-0000-0000-000004000000}"/>
    <hyperlink ref="C5" location="'FRINGE BENEFITS'!Print_Area" display="Fringe Benefits" xr:uid="{00000000-0004-0000-0000-000005000000}"/>
    <hyperlink ref="C10" location="'RENTAL EQUIPMENT'!Print_Titles" display="Rental Equipment" xr:uid="{00000000-0004-0000-0000-000006000000}"/>
    <hyperlink ref="C11" location="INVOICE!Print_Titles" display="Invoice" xr:uid="{00000000-0004-0000-0000-000007000000}"/>
  </hyperlinks>
  <pageMargins left="0.25" right="0.25" top="0.25" bottom="0.25" header="0.25" footer="0.49"/>
  <pageSetup scale="73" orientation="portrait" r:id="rId1"/>
  <headerFooter alignWithMargins="0"/>
  <drawing r:id="rId2"/>
  <legacyDrawing r:id="rId3"/>
  <controls>
    <mc:AlternateContent xmlns:mc="http://schemas.openxmlformats.org/markup-compatibility/2006">
      <mc:Choice Requires="x14">
        <control shapeId="64687" r:id="rId4" name="CheckBox6">
          <controlPr defaultSize="0" autoFill="0" autoLine="0" r:id="rId5">
            <anchor moveWithCells="1">
              <from>
                <xdr:col>1</xdr:col>
                <xdr:colOff>28575</xdr:colOff>
                <xdr:row>16</xdr:row>
                <xdr:rowOff>38100</xdr:rowOff>
              </from>
              <to>
                <xdr:col>1</xdr:col>
                <xdr:colOff>266700</xdr:colOff>
                <xdr:row>16</xdr:row>
                <xdr:rowOff>180975</xdr:rowOff>
              </to>
            </anchor>
          </controlPr>
        </control>
      </mc:Choice>
      <mc:Fallback>
        <control shapeId="64687" r:id="rId4" name="CheckBox6"/>
      </mc:Fallback>
    </mc:AlternateContent>
    <mc:AlternateContent xmlns:mc="http://schemas.openxmlformats.org/markup-compatibility/2006">
      <mc:Choice Requires="x14">
        <control shapeId="64686" r:id="rId6" name="CheckBox5">
          <controlPr defaultSize="0" autoFill="0" autoLine="0" r:id="rId5">
            <anchor moveWithCells="1">
              <from>
                <xdr:col>1</xdr:col>
                <xdr:colOff>28575</xdr:colOff>
                <xdr:row>15</xdr:row>
                <xdr:rowOff>38100</xdr:rowOff>
              </from>
              <to>
                <xdr:col>1</xdr:col>
                <xdr:colOff>266700</xdr:colOff>
                <xdr:row>15</xdr:row>
                <xdr:rowOff>180975</xdr:rowOff>
              </to>
            </anchor>
          </controlPr>
        </control>
      </mc:Choice>
      <mc:Fallback>
        <control shapeId="64686" r:id="rId6" name="CheckBox5"/>
      </mc:Fallback>
    </mc:AlternateContent>
    <mc:AlternateContent xmlns:mc="http://schemas.openxmlformats.org/markup-compatibility/2006">
      <mc:Choice Requires="x14">
        <control shapeId="64684" r:id="rId7" name="CheckBox3">
          <controlPr defaultSize="0" autoFill="0" autoLine="0" r:id="rId5">
            <anchor moveWithCells="1">
              <from>
                <xdr:col>1</xdr:col>
                <xdr:colOff>28575</xdr:colOff>
                <xdr:row>14</xdr:row>
                <xdr:rowOff>38100</xdr:rowOff>
              </from>
              <to>
                <xdr:col>1</xdr:col>
                <xdr:colOff>266700</xdr:colOff>
                <xdr:row>14</xdr:row>
                <xdr:rowOff>180975</xdr:rowOff>
              </to>
            </anchor>
          </controlPr>
        </control>
      </mc:Choice>
      <mc:Fallback>
        <control shapeId="64684" r:id="rId7" name="CheckBox3"/>
      </mc:Fallback>
    </mc:AlternateContent>
    <mc:AlternateContent xmlns:mc="http://schemas.openxmlformats.org/markup-compatibility/2006">
      <mc:Choice Requires="x14">
        <control shapeId="64677" r:id="rId8" name="CheckBox2">
          <controlPr defaultSize="0" autoFill="0" autoLine="0" r:id="rId5">
            <anchor moveWithCells="1">
              <from>
                <xdr:col>1</xdr:col>
                <xdr:colOff>19050</xdr:colOff>
                <xdr:row>10</xdr:row>
                <xdr:rowOff>38100</xdr:rowOff>
              </from>
              <to>
                <xdr:col>1</xdr:col>
                <xdr:colOff>257175</xdr:colOff>
                <xdr:row>10</xdr:row>
                <xdr:rowOff>180975</xdr:rowOff>
              </to>
            </anchor>
          </controlPr>
        </control>
      </mc:Choice>
      <mc:Fallback>
        <control shapeId="64677" r:id="rId8" name="CheckBox2"/>
      </mc:Fallback>
    </mc:AlternateContent>
    <mc:AlternateContent xmlns:mc="http://schemas.openxmlformats.org/markup-compatibility/2006">
      <mc:Choice Requires="x14">
        <control shapeId="64676" r:id="rId9" name="CheckBox1">
          <controlPr defaultSize="0" autoFill="0" autoLine="0" r:id="rId10">
            <anchor moveWithCells="1">
              <from>
                <xdr:col>1</xdr:col>
                <xdr:colOff>28575</xdr:colOff>
                <xdr:row>9</xdr:row>
                <xdr:rowOff>57150</xdr:rowOff>
              </from>
              <to>
                <xdr:col>1</xdr:col>
                <xdr:colOff>266700</xdr:colOff>
                <xdr:row>9</xdr:row>
                <xdr:rowOff>200025</xdr:rowOff>
              </to>
            </anchor>
          </controlPr>
        </control>
      </mc:Choice>
      <mc:Fallback>
        <control shapeId="64676" r:id="rId9" name="CheckBox1"/>
      </mc:Fallback>
    </mc:AlternateContent>
    <mc:AlternateContent xmlns:mc="http://schemas.openxmlformats.org/markup-compatibility/2006">
      <mc:Choice Requires="x14">
        <control shapeId="64673" r:id="rId11" name="CheckBox26">
          <controlPr defaultSize="0" autoFill="0" autoLine="0" r:id="rId10">
            <anchor moveWithCells="1">
              <from>
                <xdr:col>1</xdr:col>
                <xdr:colOff>28575</xdr:colOff>
                <xdr:row>8</xdr:row>
                <xdr:rowOff>57150</xdr:rowOff>
              </from>
              <to>
                <xdr:col>1</xdr:col>
                <xdr:colOff>266700</xdr:colOff>
                <xdr:row>8</xdr:row>
                <xdr:rowOff>200025</xdr:rowOff>
              </to>
            </anchor>
          </controlPr>
        </control>
      </mc:Choice>
      <mc:Fallback>
        <control shapeId="64673" r:id="rId11" name="CheckBox26"/>
      </mc:Fallback>
    </mc:AlternateContent>
    <mc:AlternateContent xmlns:mc="http://schemas.openxmlformats.org/markup-compatibility/2006">
      <mc:Choice Requires="x14">
        <control shapeId="64659" r:id="rId12" name="CheckBox16">
          <controlPr defaultSize="0" autoFill="0" autoLine="0" r:id="rId5">
            <anchor moveWithCells="1">
              <from>
                <xdr:col>1</xdr:col>
                <xdr:colOff>28575</xdr:colOff>
                <xdr:row>12</xdr:row>
                <xdr:rowOff>47625</xdr:rowOff>
              </from>
              <to>
                <xdr:col>1</xdr:col>
                <xdr:colOff>266700</xdr:colOff>
                <xdr:row>12</xdr:row>
                <xdr:rowOff>190500</xdr:rowOff>
              </to>
            </anchor>
          </controlPr>
        </control>
      </mc:Choice>
      <mc:Fallback>
        <control shapeId="64659" r:id="rId12" name="CheckBox16"/>
      </mc:Fallback>
    </mc:AlternateContent>
    <mc:AlternateContent xmlns:mc="http://schemas.openxmlformats.org/markup-compatibility/2006">
      <mc:Choice Requires="x14">
        <control shapeId="64662" r:id="rId13" name="CheckBox19">
          <controlPr defaultSize="0" autoFill="0" autoLine="0" r:id="rId5">
            <anchor moveWithCells="1">
              <from>
                <xdr:col>1</xdr:col>
                <xdr:colOff>38100</xdr:colOff>
                <xdr:row>3</xdr:row>
                <xdr:rowOff>76200</xdr:rowOff>
              </from>
              <to>
                <xdr:col>1</xdr:col>
                <xdr:colOff>276225</xdr:colOff>
                <xdr:row>4</xdr:row>
                <xdr:rowOff>0</xdr:rowOff>
              </to>
            </anchor>
          </controlPr>
        </control>
      </mc:Choice>
      <mc:Fallback>
        <control shapeId="64662" r:id="rId13" name="CheckBox19"/>
      </mc:Fallback>
    </mc:AlternateContent>
    <mc:AlternateContent xmlns:mc="http://schemas.openxmlformats.org/markup-compatibility/2006">
      <mc:Choice Requires="x14">
        <control shapeId="64664" r:id="rId14" name="CheckBox21">
          <controlPr defaultSize="0" autoFill="0" autoLine="0" r:id="rId5">
            <anchor moveWithCells="1">
              <from>
                <xdr:col>1</xdr:col>
                <xdr:colOff>38100</xdr:colOff>
                <xdr:row>4</xdr:row>
                <xdr:rowOff>76200</xdr:rowOff>
              </from>
              <to>
                <xdr:col>1</xdr:col>
                <xdr:colOff>276225</xdr:colOff>
                <xdr:row>5</xdr:row>
                <xdr:rowOff>0</xdr:rowOff>
              </to>
            </anchor>
          </controlPr>
        </control>
      </mc:Choice>
      <mc:Fallback>
        <control shapeId="64664" r:id="rId14" name="CheckBox21"/>
      </mc:Fallback>
    </mc:AlternateContent>
    <mc:AlternateContent xmlns:mc="http://schemas.openxmlformats.org/markup-compatibility/2006">
      <mc:Choice Requires="x14">
        <control shapeId="64665" r:id="rId15" name="CheckBox22">
          <controlPr defaultSize="0" autoFill="0" autoLine="0" r:id="rId5">
            <anchor moveWithCells="1">
              <from>
                <xdr:col>1</xdr:col>
                <xdr:colOff>38100</xdr:colOff>
                <xdr:row>5</xdr:row>
                <xdr:rowOff>76200</xdr:rowOff>
              </from>
              <to>
                <xdr:col>1</xdr:col>
                <xdr:colOff>276225</xdr:colOff>
                <xdr:row>6</xdr:row>
                <xdr:rowOff>0</xdr:rowOff>
              </to>
            </anchor>
          </controlPr>
        </control>
      </mc:Choice>
      <mc:Fallback>
        <control shapeId="64665" r:id="rId15" name="CheckBox22"/>
      </mc:Fallback>
    </mc:AlternateContent>
    <mc:AlternateContent xmlns:mc="http://schemas.openxmlformats.org/markup-compatibility/2006">
      <mc:Choice Requires="x14">
        <control shapeId="64666" r:id="rId16" name="CheckBox23">
          <controlPr defaultSize="0" autoFill="0" autoLine="0" r:id="rId5">
            <anchor moveWithCells="1">
              <from>
                <xdr:col>1</xdr:col>
                <xdr:colOff>38100</xdr:colOff>
                <xdr:row>6</xdr:row>
                <xdr:rowOff>76200</xdr:rowOff>
              </from>
              <to>
                <xdr:col>1</xdr:col>
                <xdr:colOff>276225</xdr:colOff>
                <xdr:row>7</xdr:row>
                <xdr:rowOff>0</xdr:rowOff>
              </to>
            </anchor>
          </controlPr>
        </control>
      </mc:Choice>
      <mc:Fallback>
        <control shapeId="64666" r:id="rId16" name="CheckBox23"/>
      </mc:Fallback>
    </mc:AlternateContent>
    <mc:AlternateContent xmlns:mc="http://schemas.openxmlformats.org/markup-compatibility/2006">
      <mc:Choice Requires="x14">
        <control shapeId="64667" r:id="rId17" name="CheckBox25">
          <controlPr defaultSize="0" autoFill="0" autoLine="0" r:id="rId10">
            <anchor moveWithCells="1">
              <from>
                <xdr:col>1</xdr:col>
                <xdr:colOff>28575</xdr:colOff>
                <xdr:row>7</xdr:row>
                <xdr:rowOff>57150</xdr:rowOff>
              </from>
              <to>
                <xdr:col>1</xdr:col>
                <xdr:colOff>266700</xdr:colOff>
                <xdr:row>7</xdr:row>
                <xdr:rowOff>200025</xdr:rowOff>
              </to>
            </anchor>
          </controlPr>
        </control>
      </mc:Choice>
      <mc:Fallback>
        <control shapeId="64667" r:id="rId17" name="CheckBox25"/>
      </mc:Fallback>
    </mc:AlternateContent>
    <mc:AlternateContent xmlns:mc="http://schemas.openxmlformats.org/markup-compatibility/2006">
      <mc:Choice Requires="x14">
        <control shapeId="64679" r:id="rId18" name="CheckBox4">
          <controlPr defaultSize="0" autoFill="0" autoLine="0" r:id="rId10">
            <anchor moveWithCells="1">
              <from>
                <xdr:col>1</xdr:col>
                <xdr:colOff>28575</xdr:colOff>
                <xdr:row>13</xdr:row>
                <xdr:rowOff>38100</xdr:rowOff>
              </from>
              <to>
                <xdr:col>1</xdr:col>
                <xdr:colOff>266700</xdr:colOff>
                <xdr:row>13</xdr:row>
                <xdr:rowOff>180975</xdr:rowOff>
              </to>
            </anchor>
          </controlPr>
        </control>
      </mc:Choice>
      <mc:Fallback>
        <control shapeId="64679" r:id="rId18" name="CheckBox4"/>
      </mc:Fallback>
    </mc:AlternateContent>
  </controls>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'List Selections'!$A$1:$A$6</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3:D68"/>
  <sheetViews>
    <sheetView showGridLines="0" zoomScale="80" zoomScaleNormal="80" workbookViewId="0">
      <selection activeCell="D11" sqref="D11"/>
    </sheetView>
  </sheetViews>
  <sheetFormatPr defaultRowHeight="12.75" x14ac:dyDescent="0.2"/>
  <cols>
    <col min="2" max="2" width="105.140625" customWidth="1"/>
  </cols>
  <sheetData>
    <row r="3" spans="2:4" x14ac:dyDescent="0.2">
      <c r="B3" s="309"/>
    </row>
    <row r="4" spans="2:4" ht="21" customHeight="1" x14ac:dyDescent="0.3">
      <c r="B4" s="310" t="s">
        <v>978</v>
      </c>
    </row>
    <row r="5" spans="2:4" ht="21" customHeight="1" x14ac:dyDescent="0.3">
      <c r="B5" s="310"/>
    </row>
    <row r="6" spans="2:4" ht="18" x14ac:dyDescent="0.25">
      <c r="B6" s="307" t="s">
        <v>975</v>
      </c>
      <c r="C6" s="149"/>
      <c r="D6" s="149"/>
    </row>
    <row r="7" spans="2:4" ht="18" x14ac:dyDescent="0.25">
      <c r="B7" s="307"/>
      <c r="C7" s="149"/>
      <c r="D7" s="149"/>
    </row>
    <row r="8" spans="2:4" ht="45" x14ac:dyDescent="0.2">
      <c r="B8" s="311" t="s">
        <v>985</v>
      </c>
    </row>
    <row r="9" spans="2:4" ht="15" x14ac:dyDescent="0.2">
      <c r="B9" s="311"/>
    </row>
    <row r="11" spans="2:4" ht="18" x14ac:dyDescent="0.25">
      <c r="B11" s="307" t="s">
        <v>989</v>
      </c>
    </row>
    <row r="12" spans="2:4" ht="15" x14ac:dyDescent="0.2">
      <c r="B12" s="150"/>
    </row>
    <row r="13" spans="2:4" ht="15" x14ac:dyDescent="0.2">
      <c r="B13" s="150" t="s">
        <v>979</v>
      </c>
    </row>
    <row r="14" spans="2:4" ht="15" x14ac:dyDescent="0.2">
      <c r="B14" s="150" t="s">
        <v>994</v>
      </c>
    </row>
    <row r="15" spans="2:4" ht="15" x14ac:dyDescent="0.2">
      <c r="B15" s="150" t="s">
        <v>980</v>
      </c>
    </row>
    <row r="16" spans="2:4" ht="15" x14ac:dyDescent="0.2">
      <c r="B16" s="150" t="s">
        <v>991</v>
      </c>
    </row>
    <row r="17" spans="2:2" ht="15" x14ac:dyDescent="0.2">
      <c r="B17" s="150" t="s">
        <v>986</v>
      </c>
    </row>
    <row r="18" spans="2:2" ht="15" x14ac:dyDescent="0.2">
      <c r="B18" s="150" t="s">
        <v>987</v>
      </c>
    </row>
    <row r="19" spans="2:2" ht="15" x14ac:dyDescent="0.2">
      <c r="B19" s="150" t="s">
        <v>988</v>
      </c>
    </row>
    <row r="20" spans="2:2" ht="15" x14ac:dyDescent="0.2">
      <c r="B20" s="150" t="s">
        <v>23</v>
      </c>
    </row>
    <row r="21" spans="2:2" ht="15" x14ac:dyDescent="0.2">
      <c r="B21" s="150"/>
    </row>
    <row r="22" spans="2:2" ht="15.75" x14ac:dyDescent="0.25">
      <c r="B22" s="308" t="s">
        <v>990</v>
      </c>
    </row>
    <row r="23" spans="2:2" ht="15" x14ac:dyDescent="0.2">
      <c r="B23" s="150"/>
    </row>
    <row r="24" spans="2:2" x14ac:dyDescent="0.2">
      <c r="B24" s="309"/>
    </row>
    <row r="25" spans="2:2" ht="15" x14ac:dyDescent="0.2">
      <c r="B25" s="150" t="s">
        <v>996</v>
      </c>
    </row>
    <row r="26" spans="2:2" ht="15" x14ac:dyDescent="0.2">
      <c r="B26" s="150" t="s">
        <v>993</v>
      </c>
    </row>
    <row r="27" spans="2:2" ht="15" x14ac:dyDescent="0.2">
      <c r="B27" s="150" t="s">
        <v>995</v>
      </c>
    </row>
    <row r="28" spans="2:2" ht="15" x14ac:dyDescent="0.2">
      <c r="B28" s="150" t="s">
        <v>997</v>
      </c>
    </row>
    <row r="29" spans="2:2" ht="15" x14ac:dyDescent="0.2">
      <c r="B29" s="150" t="s">
        <v>998</v>
      </c>
    </row>
    <row r="30" spans="2:2" ht="15" x14ac:dyDescent="0.2">
      <c r="B30" s="150" t="s">
        <v>992</v>
      </c>
    </row>
    <row r="31" spans="2:2" ht="15" x14ac:dyDescent="0.2">
      <c r="B31" s="150"/>
    </row>
    <row r="32" spans="2:2" ht="15" x14ac:dyDescent="0.2">
      <c r="B32" s="150" t="s">
        <v>999</v>
      </c>
    </row>
    <row r="33" spans="2:2" ht="15" x14ac:dyDescent="0.2">
      <c r="B33" s="150" t="s">
        <v>1002</v>
      </c>
    </row>
    <row r="34" spans="2:2" ht="15" x14ac:dyDescent="0.2">
      <c r="B34" s="150" t="s">
        <v>1003</v>
      </c>
    </row>
    <row r="35" spans="2:2" ht="15" x14ac:dyDescent="0.2">
      <c r="B35" s="150" t="s">
        <v>1000</v>
      </c>
    </row>
    <row r="36" spans="2:2" ht="15" x14ac:dyDescent="0.2">
      <c r="B36" s="150" t="s">
        <v>1001</v>
      </c>
    </row>
    <row r="37" spans="2:2" ht="15" x14ac:dyDescent="0.2">
      <c r="B37" s="150"/>
    </row>
    <row r="38" spans="2:2" ht="15" x14ac:dyDescent="0.2">
      <c r="B38" s="150"/>
    </row>
    <row r="39" spans="2:2" ht="15" x14ac:dyDescent="0.2">
      <c r="B39" s="150"/>
    </row>
    <row r="40" spans="2:2" ht="15" x14ac:dyDescent="0.2">
      <c r="B40" s="150" t="s">
        <v>23</v>
      </c>
    </row>
    <row r="41" spans="2:2" ht="15" x14ac:dyDescent="0.2">
      <c r="B41" s="150" t="s">
        <v>23</v>
      </c>
    </row>
    <row r="42" spans="2:2" ht="15" x14ac:dyDescent="0.2">
      <c r="B42" s="150"/>
    </row>
    <row r="43" spans="2:2" ht="15" x14ac:dyDescent="0.2">
      <c r="B43" s="150" t="s">
        <v>23</v>
      </c>
    </row>
    <row r="44" spans="2:2" ht="15" x14ac:dyDescent="0.2">
      <c r="B44" s="150" t="s">
        <v>23</v>
      </c>
    </row>
    <row r="45" spans="2:2" ht="15" x14ac:dyDescent="0.2">
      <c r="B45" s="150"/>
    </row>
    <row r="46" spans="2:2" ht="15" x14ac:dyDescent="0.2">
      <c r="B46" s="150"/>
    </row>
    <row r="47" spans="2:2" ht="15" x14ac:dyDescent="0.2">
      <c r="B47" s="150"/>
    </row>
    <row r="48" spans="2:2" ht="15" x14ac:dyDescent="0.2">
      <c r="B48" s="150"/>
    </row>
    <row r="49" spans="2:2" ht="15" x14ac:dyDescent="0.2">
      <c r="B49" s="150"/>
    </row>
    <row r="50" spans="2:2" ht="15" x14ac:dyDescent="0.2">
      <c r="B50" s="150"/>
    </row>
    <row r="51" spans="2:2" ht="15" x14ac:dyDescent="0.2">
      <c r="B51" s="150"/>
    </row>
    <row r="52" spans="2:2" ht="15" x14ac:dyDescent="0.2">
      <c r="B52" s="150"/>
    </row>
    <row r="53" spans="2:2" ht="15" x14ac:dyDescent="0.2">
      <c r="B53" s="150"/>
    </row>
    <row r="54" spans="2:2" ht="15" x14ac:dyDescent="0.2">
      <c r="B54" s="150"/>
    </row>
    <row r="55" spans="2:2" ht="15" x14ac:dyDescent="0.2">
      <c r="B55" s="150"/>
    </row>
    <row r="56" spans="2:2" ht="15" x14ac:dyDescent="0.2">
      <c r="B56" s="150"/>
    </row>
    <row r="57" spans="2:2" ht="15" x14ac:dyDescent="0.2">
      <c r="B57" s="150"/>
    </row>
    <row r="58" spans="2:2" ht="15" x14ac:dyDescent="0.2">
      <c r="B58" s="150" t="s">
        <v>23</v>
      </c>
    </row>
    <row r="59" spans="2:2" ht="15" x14ac:dyDescent="0.2">
      <c r="B59" s="150" t="s">
        <v>23</v>
      </c>
    </row>
    <row r="60" spans="2:2" ht="15" x14ac:dyDescent="0.2">
      <c r="B60" s="150" t="s">
        <v>23</v>
      </c>
    </row>
    <row r="61" spans="2:2" ht="15" x14ac:dyDescent="0.2">
      <c r="B61" s="150" t="s">
        <v>23</v>
      </c>
    </row>
    <row r="62" spans="2:2" ht="15" x14ac:dyDescent="0.2">
      <c r="B62" s="150" t="s">
        <v>23</v>
      </c>
    </row>
    <row r="63" spans="2:2" ht="15" x14ac:dyDescent="0.2">
      <c r="B63" s="150" t="s">
        <v>23</v>
      </c>
    </row>
    <row r="64" spans="2:2" ht="15" x14ac:dyDescent="0.2">
      <c r="B64" s="150" t="s">
        <v>23</v>
      </c>
    </row>
    <row r="65" spans="2:2" ht="15" x14ac:dyDescent="0.2">
      <c r="B65" s="150" t="s">
        <v>23</v>
      </c>
    </row>
    <row r="66" spans="2:2" ht="15" x14ac:dyDescent="0.2">
      <c r="B66" s="150" t="s">
        <v>23</v>
      </c>
    </row>
    <row r="67" spans="2:2" ht="15" x14ac:dyDescent="0.2">
      <c r="B67" s="150" t="s">
        <v>23</v>
      </c>
    </row>
    <row r="68" spans="2:2" ht="15" x14ac:dyDescent="0.2">
      <c r="B68" s="150" t="s">
        <v>23</v>
      </c>
    </row>
  </sheetData>
  <pageMargins left="0.7" right="0.7" top="0.75" bottom="0.75" header="0.3" footer="0.3"/>
  <pageSetup scale="6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70C0"/>
    <pageSetUpPr fitToPage="1"/>
  </sheetPr>
  <dimension ref="A1:L36"/>
  <sheetViews>
    <sheetView showGridLines="0" showZeros="0" tabSelected="1" zoomScale="50" zoomScaleNormal="50" zoomScaleSheetLayoutView="100" workbookViewId="0">
      <selection activeCell="E14" sqref="E14:I14"/>
    </sheetView>
  </sheetViews>
  <sheetFormatPr defaultColWidth="9.140625" defaultRowHeight="12.75" customHeight="1" x14ac:dyDescent="0.2"/>
  <cols>
    <col min="1" max="2" width="2.85546875" style="47" customWidth="1"/>
    <col min="3" max="3" width="26.140625" style="47" customWidth="1"/>
    <col min="4" max="5" width="15.7109375" style="47" customWidth="1"/>
    <col min="6" max="6" width="12.140625" style="47" customWidth="1"/>
    <col min="7" max="7" width="8.140625" style="47" customWidth="1"/>
    <col min="8" max="8" width="7.7109375" style="47" customWidth="1"/>
    <col min="9" max="9" width="5.42578125" style="47" customWidth="1"/>
    <col min="10" max="10" width="16.5703125" style="47" customWidth="1"/>
    <col min="11" max="11" width="2.85546875" style="47" customWidth="1"/>
    <col min="12" max="16384" width="9.140625" style="47"/>
  </cols>
  <sheetData>
    <row r="1" spans="1:12" ht="9.75" customHeight="1" x14ac:dyDescent="0.2">
      <c r="A1" s="52"/>
      <c r="B1" s="55"/>
      <c r="K1" s="55"/>
      <c r="L1" s="55"/>
    </row>
    <row r="2" spans="1:12" ht="25.5" customHeight="1" thickBot="1" x14ac:dyDescent="0.3">
      <c r="C2" s="360" t="s">
        <v>978</v>
      </c>
      <c r="D2" s="360"/>
      <c r="E2" s="360"/>
      <c r="F2" s="360"/>
      <c r="G2" s="360"/>
      <c r="H2" s="360"/>
      <c r="I2" s="360"/>
      <c r="J2" s="360"/>
    </row>
    <row r="3" spans="1:12" ht="12.75" customHeight="1" x14ac:dyDescent="0.2">
      <c r="C3" s="364" t="s">
        <v>23</v>
      </c>
      <c r="D3" s="365"/>
      <c r="E3" s="365"/>
      <c r="F3" s="365"/>
      <c r="G3" s="365"/>
      <c r="H3" s="365"/>
      <c r="I3" s="365"/>
      <c r="J3" s="366"/>
    </row>
    <row r="4" spans="1:12" ht="21" customHeight="1" thickBot="1" x14ac:dyDescent="0.25">
      <c r="C4" s="361" t="s">
        <v>100</v>
      </c>
      <c r="D4" s="362"/>
      <c r="E4" s="362"/>
      <c r="F4" s="362"/>
      <c r="G4" s="362"/>
      <c r="H4" s="362"/>
      <c r="I4" s="362"/>
      <c r="J4" s="363"/>
    </row>
    <row r="5" spans="1:12" ht="15" customHeight="1" x14ac:dyDescent="0.2">
      <c r="C5" s="378" t="s">
        <v>61</v>
      </c>
      <c r="D5" s="379"/>
      <c r="E5" s="379"/>
      <c r="F5" s="380"/>
      <c r="G5" s="374" t="s">
        <v>62</v>
      </c>
      <c r="H5" s="375"/>
      <c r="I5" s="370" t="str">
        <f>'FILL OUT FIRST - TOC'!E4</f>
        <v>Disaster Number (XXXX-DR-STATE):</v>
      </c>
      <c r="J5" s="371"/>
    </row>
    <row r="6" spans="1:12" ht="15" customHeight="1" thickBot="1" x14ac:dyDescent="0.25">
      <c r="C6" s="381">
        <f>'FILL OUT FIRST - TOC'!$F$5</f>
        <v>0</v>
      </c>
      <c r="D6" s="382"/>
      <c r="E6" s="382"/>
      <c r="F6" s="383"/>
      <c r="G6" s="372" t="str">
        <f>'FILL OUT FIRST - TOC'!$F$6</f>
        <v>Law Enforcement Mutual Aid</v>
      </c>
      <c r="H6" s="373"/>
      <c r="I6" s="376">
        <f>'FILL OUT FIRST - TOC'!$F$4</f>
        <v>0</v>
      </c>
      <c r="J6" s="377"/>
    </row>
    <row r="7" spans="1:12" ht="15" customHeight="1" x14ac:dyDescent="0.2">
      <c r="C7" s="211" t="s">
        <v>62</v>
      </c>
      <c r="D7" s="212" t="s">
        <v>25</v>
      </c>
      <c r="E7" s="368" t="s">
        <v>147</v>
      </c>
      <c r="F7" s="369"/>
      <c r="G7" s="369"/>
      <c r="H7" s="369"/>
      <c r="I7" s="369"/>
      <c r="J7" s="213" t="s">
        <v>26</v>
      </c>
    </row>
    <row r="8" spans="1:12" ht="70.5" customHeight="1" x14ac:dyDescent="0.2">
      <c r="C8" s="214" t="s">
        <v>1020</v>
      </c>
      <c r="D8" s="215">
        <f>LABOR!AE7</f>
        <v>0</v>
      </c>
      <c r="E8" s="367"/>
      <c r="F8" s="367"/>
      <c r="G8" s="367"/>
      <c r="H8" s="367"/>
      <c r="I8" s="367"/>
      <c r="J8" s="216">
        <f>LABOR!AE7</f>
        <v>0</v>
      </c>
    </row>
    <row r="9" spans="1:12" ht="70.5" customHeight="1" x14ac:dyDescent="0.2">
      <c r="C9" s="214" t="s">
        <v>1010</v>
      </c>
      <c r="D9" s="215">
        <f>'LEMA EQUIPMENT'!AE9</f>
        <v>0</v>
      </c>
      <c r="E9" s="367"/>
      <c r="F9" s="367"/>
      <c r="G9" s="367"/>
      <c r="H9" s="367"/>
      <c r="I9" s="367"/>
      <c r="J9" s="215">
        <f>'LEMA EQUIPMENT'!AE9</f>
        <v>0</v>
      </c>
    </row>
    <row r="10" spans="1:12" ht="70.5" customHeight="1" x14ac:dyDescent="0.2">
      <c r="C10" s="214" t="s">
        <v>1017</v>
      </c>
      <c r="D10" s="215">
        <f>'LEMA MATERIALS'!D7</f>
        <v>0</v>
      </c>
      <c r="E10" s="388"/>
      <c r="F10" s="389"/>
      <c r="G10" s="389"/>
      <c r="H10" s="389"/>
      <c r="I10" s="390"/>
      <c r="J10" s="216">
        <f>'LEMA MATERIALS'!E7</f>
        <v>0</v>
      </c>
    </row>
    <row r="11" spans="1:12" ht="70.5" customHeight="1" x14ac:dyDescent="0.2">
      <c r="C11" s="214" t="s">
        <v>1018</v>
      </c>
      <c r="D11" s="217">
        <f>'LEMA RENTAL EQUIPMENT'!F7</f>
        <v>0</v>
      </c>
      <c r="E11" s="384"/>
      <c r="F11" s="384"/>
      <c r="G11" s="384"/>
      <c r="H11" s="384"/>
      <c r="I11" s="384"/>
      <c r="J11" s="218">
        <f>'LEMA RENTAL EQUIPMENT'!F7</f>
        <v>0</v>
      </c>
    </row>
    <row r="12" spans="1:12" ht="70.5" customHeight="1" x14ac:dyDescent="0.2">
      <c r="C12" s="214" t="s">
        <v>1019</v>
      </c>
      <c r="D12" s="217">
        <f>'LEMA CONTRACTS'!F7</f>
        <v>0</v>
      </c>
      <c r="E12" s="384"/>
      <c r="F12" s="384"/>
      <c r="G12" s="384"/>
      <c r="H12" s="384"/>
      <c r="I12" s="384"/>
      <c r="J12" s="218">
        <f>'LEMA CONTRACTS'!G7</f>
        <v>0</v>
      </c>
    </row>
    <row r="13" spans="1:12" ht="70.5" customHeight="1" x14ac:dyDescent="0.2">
      <c r="C13" s="219" t="s">
        <v>1016</v>
      </c>
      <c r="D13" s="220">
        <f>SUM(D8:D12)</f>
        <v>0</v>
      </c>
      <c r="E13" s="391"/>
      <c r="F13" s="392"/>
      <c r="G13" s="392"/>
      <c r="H13" s="392"/>
      <c r="I13" s="393"/>
      <c r="J13" s="221">
        <f>SUM(J8:J12)</f>
        <v>0</v>
      </c>
    </row>
    <row r="14" spans="1:12" ht="70.5" customHeight="1" x14ac:dyDescent="0.2">
      <c r="C14" s="222" t="s">
        <v>1027</v>
      </c>
      <c r="D14" s="223">
        <f>LABOR!AE6</f>
        <v>0</v>
      </c>
      <c r="E14" s="394"/>
      <c r="F14" s="395"/>
      <c r="G14" s="395"/>
      <c r="H14" s="395"/>
      <c r="I14" s="396"/>
      <c r="J14" s="224">
        <f>LABOR!AE6</f>
        <v>0</v>
      </c>
    </row>
    <row r="15" spans="1:12" ht="70.5" customHeight="1" x14ac:dyDescent="0.2">
      <c r="C15" s="222" t="s">
        <v>1008</v>
      </c>
      <c r="D15" s="223">
        <f>'RA EQUIPMENT'!AE8</f>
        <v>0</v>
      </c>
      <c r="E15" s="394"/>
      <c r="F15" s="395"/>
      <c r="G15" s="395"/>
      <c r="H15" s="395"/>
      <c r="I15" s="396"/>
      <c r="J15" s="224">
        <f>'RA EQUIPMENT'!AE8</f>
        <v>0</v>
      </c>
    </row>
    <row r="16" spans="1:12" ht="70.5" customHeight="1" x14ac:dyDescent="0.2">
      <c r="C16" s="222" t="s">
        <v>1012</v>
      </c>
      <c r="D16" s="223">
        <f>'RA MATERIALS'!D6</f>
        <v>0</v>
      </c>
      <c r="E16" s="394"/>
      <c r="F16" s="395"/>
      <c r="G16" s="395"/>
      <c r="H16" s="395"/>
      <c r="I16" s="396"/>
      <c r="J16" s="224">
        <f>'RA MATERIALS'!E6</f>
        <v>0</v>
      </c>
    </row>
    <row r="17" spans="3:10" ht="70.5" customHeight="1" x14ac:dyDescent="0.2">
      <c r="C17" s="222" t="s">
        <v>1013</v>
      </c>
      <c r="D17" s="223">
        <f>'LEMA RENTAL EQUIPMENT'!F7</f>
        <v>0</v>
      </c>
      <c r="E17" s="385"/>
      <c r="F17" s="385"/>
      <c r="G17" s="385"/>
      <c r="H17" s="385"/>
      <c r="I17" s="385"/>
      <c r="J17" s="224">
        <f>'RA RENTAL EQUIPMENT'!F6</f>
        <v>0</v>
      </c>
    </row>
    <row r="18" spans="3:10" ht="70.5" customHeight="1" x14ac:dyDescent="0.2">
      <c r="C18" s="222" t="s">
        <v>1014</v>
      </c>
      <c r="D18" s="223">
        <f>'RA CONTRCTS'!F6</f>
        <v>0</v>
      </c>
      <c r="E18" s="385"/>
      <c r="F18" s="385"/>
      <c r="G18" s="385"/>
      <c r="H18" s="385"/>
      <c r="I18" s="385"/>
      <c r="J18" s="224">
        <f>'RA CONTRCTS'!G6</f>
        <v>0</v>
      </c>
    </row>
    <row r="19" spans="3:10" ht="78.75" customHeight="1" x14ac:dyDescent="0.2">
      <c r="C19" s="225" t="s">
        <v>1015</v>
      </c>
      <c r="D19" s="226">
        <f>SUM(D14:D18)</f>
        <v>0</v>
      </c>
      <c r="E19" s="402"/>
      <c r="F19" s="402"/>
      <c r="G19" s="402"/>
      <c r="H19" s="402"/>
      <c r="I19" s="402"/>
      <c r="J19" s="227">
        <f>SUM(J14:J18)</f>
        <v>0</v>
      </c>
    </row>
    <row r="20" spans="3:10" ht="78.75" customHeight="1" x14ac:dyDescent="0.2">
      <c r="C20" s="228" t="s">
        <v>1011</v>
      </c>
      <c r="D20" s="229">
        <f>D13+D19</f>
        <v>0</v>
      </c>
      <c r="E20" s="403"/>
      <c r="F20" s="404"/>
      <c r="G20" s="404"/>
      <c r="H20" s="404"/>
      <c r="I20" s="405"/>
      <c r="J20" s="230">
        <f>J13+J19</f>
        <v>0</v>
      </c>
    </row>
    <row r="21" spans="3:10" ht="12.75" customHeight="1" x14ac:dyDescent="0.2">
      <c r="C21" s="401" t="s">
        <v>39</v>
      </c>
      <c r="D21" s="401"/>
      <c r="E21" s="401"/>
      <c r="F21" s="401"/>
      <c r="G21" s="401"/>
      <c r="H21" s="401"/>
      <c r="I21" s="401"/>
      <c r="J21" s="401"/>
    </row>
    <row r="22" spans="3:10" ht="12.75" customHeight="1" x14ac:dyDescent="0.2">
      <c r="C22" s="398"/>
      <c r="D22" s="398"/>
      <c r="E22" s="398"/>
      <c r="F22" s="398"/>
      <c r="G22" s="398"/>
      <c r="H22" s="398"/>
      <c r="I22" s="398"/>
      <c r="J22" s="398"/>
    </row>
    <row r="23" spans="3:10" ht="12.75" customHeight="1" x14ac:dyDescent="0.2">
      <c r="C23" s="406" t="s">
        <v>38</v>
      </c>
      <c r="D23" s="406"/>
      <c r="E23" s="406"/>
      <c r="F23" s="406"/>
      <c r="G23" s="406"/>
      <c r="H23" s="406"/>
      <c r="I23" s="398" t="s">
        <v>59</v>
      </c>
      <c r="J23" s="398"/>
    </row>
    <row r="24" spans="3:10" ht="12.75" customHeight="1" x14ac:dyDescent="0.2">
      <c r="C24" s="386" t="str">
        <f>'FILL OUT FIRST - TOC'!F16</f>
        <v xml:space="preserve"> </v>
      </c>
      <c r="D24" s="387"/>
      <c r="E24" s="387"/>
      <c r="F24" s="387"/>
      <c r="G24" s="387"/>
      <c r="H24" s="387"/>
      <c r="I24" s="399" t="s">
        <v>23</v>
      </c>
      <c r="J24" s="400"/>
    </row>
    <row r="25" spans="3:10" ht="12.75" customHeight="1" x14ac:dyDescent="0.2">
      <c r="C25" s="387"/>
      <c r="D25" s="387"/>
      <c r="E25" s="387"/>
      <c r="F25" s="387"/>
      <c r="G25" s="387"/>
      <c r="H25" s="387"/>
      <c r="I25" s="400"/>
      <c r="J25" s="400"/>
    </row>
    <row r="26" spans="3:10" ht="12.75" customHeight="1" x14ac:dyDescent="0.2">
      <c r="C26" s="398" t="s">
        <v>40</v>
      </c>
      <c r="D26" s="398"/>
      <c r="E26" s="398"/>
      <c r="F26" s="398"/>
      <c r="G26" s="398"/>
      <c r="H26" s="398"/>
      <c r="I26" s="398"/>
      <c r="J26" s="398"/>
    </row>
    <row r="27" spans="3:10" ht="12.75" customHeight="1" x14ac:dyDescent="0.2">
      <c r="C27" s="397"/>
      <c r="D27" s="397"/>
      <c r="E27" s="397"/>
      <c r="F27" s="397"/>
      <c r="G27" s="397"/>
      <c r="H27" s="397"/>
      <c r="I27" s="397"/>
      <c r="J27" s="397"/>
    </row>
    <row r="28" spans="3:10" ht="12.75" customHeight="1" x14ac:dyDescent="0.2">
      <c r="C28" s="397"/>
      <c r="D28" s="397"/>
      <c r="E28" s="397"/>
      <c r="F28" s="397"/>
      <c r="G28" s="397"/>
      <c r="H28" s="397"/>
      <c r="I28" s="397"/>
      <c r="J28" s="397"/>
    </row>
    <row r="29" spans="3:10" ht="12.75" customHeight="1" x14ac:dyDescent="0.2">
      <c r="C29" s="397"/>
      <c r="D29" s="397"/>
      <c r="E29" s="397"/>
      <c r="F29" s="397"/>
      <c r="G29" s="397"/>
      <c r="H29" s="397"/>
      <c r="I29" s="397"/>
      <c r="J29" s="397"/>
    </row>
    <row r="30" spans="3:10" ht="12.75" customHeight="1" x14ac:dyDescent="0.2">
      <c r="C30" s="397"/>
      <c r="D30" s="397"/>
      <c r="E30" s="397"/>
      <c r="F30" s="397"/>
      <c r="G30" s="397"/>
      <c r="H30" s="397"/>
      <c r="I30" s="397"/>
      <c r="J30" s="397"/>
    </row>
    <row r="31" spans="3:10" ht="12.75" customHeight="1" x14ac:dyDescent="0.2">
      <c r="C31" s="397"/>
      <c r="D31" s="397"/>
      <c r="E31" s="397"/>
      <c r="F31" s="397"/>
      <c r="G31" s="397"/>
      <c r="H31" s="397"/>
      <c r="I31" s="397"/>
      <c r="J31" s="397"/>
    </row>
    <row r="32" spans="3:10" ht="12.75" customHeight="1" x14ac:dyDescent="0.2">
      <c r="C32" s="397"/>
      <c r="D32" s="397"/>
      <c r="E32" s="397"/>
      <c r="F32" s="397"/>
      <c r="G32" s="397"/>
      <c r="H32" s="397"/>
      <c r="I32" s="397"/>
      <c r="J32" s="397"/>
    </row>
    <row r="33" spans="3:10" ht="12.75" customHeight="1" x14ac:dyDescent="0.2">
      <c r="C33" s="397"/>
      <c r="D33" s="397"/>
      <c r="E33" s="397"/>
      <c r="F33" s="397"/>
      <c r="G33" s="397"/>
      <c r="H33" s="397"/>
      <c r="I33" s="397"/>
      <c r="J33" s="397"/>
    </row>
    <row r="34" spans="3:10" ht="12.75" customHeight="1" x14ac:dyDescent="0.2">
      <c r="C34" s="397"/>
      <c r="D34" s="397"/>
      <c r="E34" s="397"/>
      <c r="F34" s="397"/>
      <c r="G34" s="397"/>
      <c r="H34" s="397"/>
      <c r="I34" s="397"/>
      <c r="J34" s="397"/>
    </row>
    <row r="35" spans="3:10" ht="12.75" customHeight="1" x14ac:dyDescent="0.2">
      <c r="C35" s="397"/>
      <c r="D35" s="397"/>
      <c r="E35" s="397"/>
      <c r="F35" s="397"/>
      <c r="G35" s="397"/>
      <c r="H35" s="397"/>
      <c r="I35" s="397"/>
      <c r="J35" s="397"/>
    </row>
    <row r="36" spans="3:10" ht="12.75" customHeight="1" x14ac:dyDescent="0.2">
      <c r="C36" s="50"/>
    </row>
  </sheetData>
  <sheetProtection selectLockedCells="1"/>
  <mergeCells count="30">
    <mergeCell ref="C27:J35"/>
    <mergeCell ref="C26:J26"/>
    <mergeCell ref="I24:J25"/>
    <mergeCell ref="C21:J22"/>
    <mergeCell ref="E19:I19"/>
    <mergeCell ref="E20:I20"/>
    <mergeCell ref="C23:H23"/>
    <mergeCell ref="I23:J23"/>
    <mergeCell ref="E12:I12"/>
    <mergeCell ref="E11:I11"/>
    <mergeCell ref="E18:I18"/>
    <mergeCell ref="C24:H25"/>
    <mergeCell ref="E10:I10"/>
    <mergeCell ref="E13:I13"/>
    <mergeCell ref="E14:I14"/>
    <mergeCell ref="E15:I15"/>
    <mergeCell ref="E16:I16"/>
    <mergeCell ref="E17:I17"/>
    <mergeCell ref="C2:J2"/>
    <mergeCell ref="C4:J4"/>
    <mergeCell ref="C3:J3"/>
    <mergeCell ref="E9:I9"/>
    <mergeCell ref="E7:I7"/>
    <mergeCell ref="I5:J5"/>
    <mergeCell ref="G6:H6"/>
    <mergeCell ref="G5:H5"/>
    <mergeCell ref="E8:I8"/>
    <mergeCell ref="I6:J6"/>
    <mergeCell ref="C5:F5"/>
    <mergeCell ref="C6:F6"/>
  </mergeCells>
  <phoneticPr fontId="0" type="noConversion"/>
  <printOptions horizontalCentered="1" verticalCentered="1"/>
  <pageMargins left="0.25" right="0.25" top="0.25" bottom="0.25" header="0.25" footer="0.49"/>
  <pageSetup scale="88" orientation="portrait" blackAndWhite="1" r:id="rId1"/>
  <headerFooter alignWithMargins="0"/>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0070C0"/>
  </sheetPr>
  <dimension ref="B1:P64"/>
  <sheetViews>
    <sheetView showGridLines="0" showZeros="0" zoomScale="80" zoomScaleNormal="80" zoomScaleSheetLayoutView="100" workbookViewId="0">
      <selection activeCell="J5" sqref="J5:L5"/>
    </sheetView>
  </sheetViews>
  <sheetFormatPr defaultColWidth="9.140625" defaultRowHeight="12.75" x14ac:dyDescent="0.2"/>
  <cols>
    <col min="1" max="1" width="2.85546875" style="17" customWidth="1"/>
    <col min="2" max="2" width="17.7109375" style="17" customWidth="1"/>
    <col min="3" max="3" width="16.5703125" style="17" customWidth="1"/>
    <col min="4" max="4" width="1.5703125" style="17" customWidth="1"/>
    <col min="5" max="5" width="16.5703125" style="17" customWidth="1"/>
    <col min="6" max="6" width="13.5703125" style="17" customWidth="1"/>
    <col min="7" max="7" width="14.5703125" style="17" customWidth="1"/>
    <col min="8" max="8" width="6.85546875" style="17" customWidth="1"/>
    <col min="9" max="9" width="4.7109375" style="17" customWidth="1"/>
    <col min="10" max="10" width="9.140625" style="17"/>
    <col min="11" max="11" width="8" style="17" customWidth="1"/>
    <col min="12" max="12" width="3.42578125" style="17" customWidth="1"/>
    <col min="13" max="13" width="2.85546875" style="17" customWidth="1"/>
    <col min="14" max="15" width="9.140625" style="17"/>
    <col min="16" max="16" width="11.140625" style="17" customWidth="1"/>
    <col min="17" max="16384" width="9.140625" style="17"/>
  </cols>
  <sheetData>
    <row r="1" spans="2:16" ht="34.5" customHeight="1" thickBot="1" x14ac:dyDescent="0.35">
      <c r="B1" s="447" t="s">
        <v>978</v>
      </c>
      <c r="C1" s="447"/>
      <c r="D1" s="447"/>
      <c r="E1" s="447"/>
      <c r="F1" s="447"/>
      <c r="G1" s="447"/>
      <c r="H1" s="447"/>
      <c r="I1" s="447"/>
      <c r="J1" s="447"/>
    </row>
    <row r="2" spans="2:16" x14ac:dyDescent="0.2">
      <c r="B2" s="452" t="s">
        <v>23</v>
      </c>
      <c r="C2" s="453"/>
      <c r="D2" s="453"/>
      <c r="E2" s="453"/>
      <c r="F2" s="453"/>
      <c r="G2" s="453"/>
      <c r="H2" s="453"/>
      <c r="I2" s="453"/>
      <c r="J2" s="453"/>
      <c r="K2" s="453"/>
      <c r="L2" s="454"/>
    </row>
    <row r="3" spans="2:16" ht="21" customHeight="1" thickBot="1" x14ac:dyDescent="0.25">
      <c r="B3" s="455" t="s">
        <v>76</v>
      </c>
      <c r="C3" s="456"/>
      <c r="D3" s="456"/>
      <c r="E3" s="456"/>
      <c r="F3" s="456"/>
      <c r="G3" s="456"/>
      <c r="H3" s="456"/>
      <c r="I3" s="456"/>
      <c r="J3" s="456"/>
      <c r="K3" s="456"/>
      <c r="L3" s="457"/>
    </row>
    <row r="4" spans="2:16" x14ac:dyDescent="0.2">
      <c r="B4" s="438" t="s">
        <v>61</v>
      </c>
      <c r="C4" s="439"/>
      <c r="D4" s="439"/>
      <c r="E4" s="439"/>
      <c r="F4" s="439"/>
      <c r="G4" s="440"/>
      <c r="H4" s="436" t="s">
        <v>62</v>
      </c>
      <c r="I4" s="437"/>
      <c r="J4" s="433" t="str">
        <f>'FILL OUT FIRST - TOC'!E4</f>
        <v>Disaster Number (XXXX-DR-STATE):</v>
      </c>
      <c r="K4" s="433"/>
      <c r="L4" s="434"/>
    </row>
    <row r="5" spans="2:16" ht="13.5" thickBot="1" x14ac:dyDescent="0.25">
      <c r="B5" s="441">
        <f>'FILL OUT FIRST - TOC'!$F$5</f>
        <v>0</v>
      </c>
      <c r="C5" s="442"/>
      <c r="D5" s="442"/>
      <c r="E5" s="442"/>
      <c r="F5" s="442"/>
      <c r="G5" s="443"/>
      <c r="H5" s="432" t="str">
        <f>'FILL OUT FIRST - TOC'!$F$6</f>
        <v>Law Enforcement Mutual Aid</v>
      </c>
      <c r="I5" s="435"/>
      <c r="J5" s="432">
        <f>'FILL OUT FIRST - TOC'!$F$4</f>
        <v>0</v>
      </c>
      <c r="K5" s="432"/>
      <c r="L5" s="377"/>
    </row>
    <row r="6" spans="2:16" x14ac:dyDescent="0.2">
      <c r="B6" s="32"/>
      <c r="C6" s="19"/>
      <c r="D6" s="19"/>
      <c r="E6" s="19"/>
      <c r="F6" s="19"/>
      <c r="G6" s="19"/>
      <c r="H6" s="19"/>
      <c r="I6" s="19"/>
      <c r="J6" s="19"/>
      <c r="K6" s="19"/>
      <c r="L6" s="33"/>
    </row>
    <row r="7" spans="2:16" ht="18" x14ac:dyDescent="0.25">
      <c r="B7" s="32"/>
      <c r="C7" s="19"/>
      <c r="D7" s="19"/>
      <c r="E7" s="19"/>
      <c r="F7" s="19"/>
      <c r="G7" s="19"/>
      <c r="H7" s="19"/>
      <c r="I7" s="19"/>
      <c r="J7" s="19"/>
      <c r="K7" s="19"/>
      <c r="L7" s="33"/>
      <c r="N7" s="448"/>
      <c r="O7" s="448"/>
      <c r="P7" s="448"/>
    </row>
    <row r="8" spans="2:16" x14ac:dyDescent="0.2">
      <c r="B8" s="32"/>
      <c r="C8" s="19"/>
      <c r="D8" s="19"/>
      <c r="F8" s="449" t="s">
        <v>81</v>
      </c>
      <c r="G8" s="449"/>
      <c r="H8" s="449"/>
      <c r="I8" s="449"/>
      <c r="J8" s="19"/>
      <c r="K8" s="19"/>
      <c r="L8" s="33"/>
    </row>
    <row r="9" spans="2:16" ht="13.5" thickBot="1" x14ac:dyDescent="0.25">
      <c r="B9" s="34"/>
      <c r="C9" s="35"/>
      <c r="D9" s="35"/>
      <c r="E9" s="35"/>
      <c r="F9" s="19"/>
      <c r="G9" s="19"/>
      <c r="H9" s="35"/>
      <c r="I9" s="35"/>
      <c r="J9" s="35"/>
      <c r="K9" s="35"/>
      <c r="L9" s="36"/>
    </row>
    <row r="10" spans="2:16" ht="13.5" thickBot="1" x14ac:dyDescent="0.25">
      <c r="B10" s="9"/>
      <c r="C10" s="3"/>
      <c r="D10" s="3"/>
      <c r="F10" s="444"/>
      <c r="G10" s="445"/>
      <c r="H10" s="445"/>
      <c r="I10" s="446"/>
      <c r="J10" s="3"/>
      <c r="K10" s="3"/>
      <c r="L10" s="8"/>
      <c r="O10" s="68"/>
      <c r="P10" s="69"/>
    </row>
    <row r="11" spans="2:16" x14ac:dyDescent="0.2">
      <c r="B11" s="9"/>
      <c r="C11" s="3"/>
      <c r="D11" s="3"/>
      <c r="E11" s="3"/>
      <c r="F11" s="19"/>
      <c r="G11" s="19"/>
      <c r="H11" s="3"/>
      <c r="I11" s="3"/>
      <c r="J11" s="3"/>
      <c r="K11" s="3"/>
      <c r="L11" s="8"/>
    </row>
    <row r="12" spans="2:16" x14ac:dyDescent="0.2">
      <c r="B12" s="18"/>
      <c r="F12" s="3"/>
      <c r="G12" s="3"/>
      <c r="H12" s="3"/>
      <c r="I12" s="3"/>
      <c r="J12" s="3"/>
      <c r="K12" s="3"/>
      <c r="L12" s="8"/>
    </row>
    <row r="13" spans="2:16" x14ac:dyDescent="0.2">
      <c r="B13" s="7"/>
      <c r="C13" s="3"/>
      <c r="D13" s="3"/>
      <c r="E13" s="4"/>
      <c r="F13" s="3"/>
      <c r="G13" s="410" t="s">
        <v>77</v>
      </c>
      <c r="H13" s="410"/>
      <c r="I13" s="3"/>
      <c r="J13" s="410" t="s">
        <v>10</v>
      </c>
      <c r="K13" s="410"/>
      <c r="L13" s="8"/>
      <c r="O13" s="70"/>
      <c r="P13" s="69"/>
    </row>
    <row r="14" spans="2:16" ht="13.5" thickBot="1" x14ac:dyDescent="0.25">
      <c r="B14" s="7"/>
      <c r="C14" s="3"/>
      <c r="D14" s="3"/>
      <c r="E14" s="3"/>
      <c r="F14" s="3"/>
      <c r="G14" s="3"/>
      <c r="H14" s="3"/>
      <c r="I14" s="3"/>
      <c r="J14" s="3"/>
      <c r="K14" s="3"/>
      <c r="L14" s="8"/>
      <c r="O14" s="70"/>
      <c r="P14" s="69"/>
    </row>
    <row r="15" spans="2:16" ht="22.5" customHeight="1" thickBot="1" x14ac:dyDescent="0.25">
      <c r="B15" s="9" t="s">
        <v>11</v>
      </c>
      <c r="C15" s="3"/>
      <c r="D15" s="3"/>
      <c r="E15" s="64"/>
      <c r="F15" s="4"/>
      <c r="G15" s="450">
        <f>E15*8/2080</f>
        <v>0</v>
      </c>
      <c r="H15" s="451"/>
      <c r="I15" s="3"/>
      <c r="J15" s="116"/>
      <c r="K15" s="117"/>
      <c r="L15" s="8"/>
      <c r="O15" s="68"/>
      <c r="P15" s="69"/>
    </row>
    <row r="16" spans="2:16" ht="7.5" customHeight="1" thickBot="1" x14ac:dyDescent="0.25">
      <c r="B16" s="9"/>
      <c r="C16" s="3"/>
      <c r="D16" s="3"/>
      <c r="E16" s="16"/>
      <c r="F16" s="4"/>
      <c r="G16" s="201"/>
      <c r="H16" s="202"/>
      <c r="I16" s="3"/>
      <c r="J16" s="115"/>
      <c r="K16" s="114"/>
      <c r="L16" s="8"/>
      <c r="O16" s="70"/>
      <c r="P16" s="69"/>
    </row>
    <row r="17" spans="2:16" ht="22.5" customHeight="1" thickBot="1" x14ac:dyDescent="0.25">
      <c r="B17" s="9" t="s">
        <v>12</v>
      </c>
      <c r="C17" s="3"/>
      <c r="D17" s="3"/>
      <c r="E17" s="64"/>
      <c r="F17" s="4"/>
      <c r="G17" s="450">
        <f>E17*8/2080</f>
        <v>0</v>
      </c>
      <c r="H17" s="451"/>
      <c r="I17" s="3"/>
      <c r="J17" s="115"/>
      <c r="K17" s="114"/>
      <c r="L17" s="8"/>
      <c r="O17" s="68"/>
      <c r="P17" s="69"/>
    </row>
    <row r="18" spans="2:16" ht="7.5" customHeight="1" thickBot="1" x14ac:dyDescent="0.25">
      <c r="B18" s="9"/>
      <c r="C18" s="3"/>
      <c r="D18" s="3"/>
      <c r="E18" s="16"/>
      <c r="F18" s="4"/>
      <c r="G18" s="201"/>
      <c r="H18" s="202"/>
      <c r="I18" s="3"/>
      <c r="J18" s="115"/>
      <c r="K18" s="114"/>
      <c r="L18" s="8"/>
      <c r="O18" s="70"/>
      <c r="P18" s="69"/>
    </row>
    <row r="19" spans="2:16" ht="22.5" customHeight="1" thickBot="1" x14ac:dyDescent="0.25">
      <c r="B19" s="9" t="s">
        <v>13</v>
      </c>
      <c r="C19" s="3"/>
      <c r="D19" s="3"/>
      <c r="E19" s="64"/>
      <c r="F19" s="4"/>
      <c r="G19" s="450">
        <f>E19*8/2080</f>
        <v>0</v>
      </c>
      <c r="H19" s="451"/>
      <c r="I19" s="53"/>
      <c r="J19" s="115"/>
      <c r="K19" s="114"/>
      <c r="L19" s="8"/>
      <c r="O19" s="68"/>
      <c r="P19" s="69"/>
    </row>
    <row r="20" spans="2:16" ht="7.5" customHeight="1" x14ac:dyDescent="0.2">
      <c r="B20" s="9"/>
      <c r="C20" s="3"/>
      <c r="D20" s="3"/>
      <c r="E20" s="16"/>
      <c r="F20" s="10"/>
      <c r="G20" s="201"/>
      <c r="H20" s="202"/>
      <c r="I20" s="53"/>
      <c r="J20" s="115"/>
      <c r="K20" s="114"/>
      <c r="L20" s="8"/>
      <c r="O20" s="70"/>
      <c r="P20" s="69"/>
    </row>
    <row r="21" spans="2:16" ht="22.5" customHeight="1" x14ac:dyDescent="0.2">
      <c r="B21" s="9" t="s">
        <v>14</v>
      </c>
      <c r="C21" s="3"/>
      <c r="D21" s="3"/>
      <c r="E21" s="3"/>
      <c r="F21" s="10"/>
      <c r="G21" s="411"/>
      <c r="H21" s="412"/>
      <c r="I21" s="54" t="b">
        <v>1</v>
      </c>
      <c r="J21" s="413"/>
      <c r="K21" s="414"/>
      <c r="L21" s="8"/>
      <c r="O21" s="68"/>
      <c r="P21" s="69"/>
    </row>
    <row r="22" spans="2:16" ht="7.5" customHeight="1" x14ac:dyDescent="0.2">
      <c r="B22" s="9"/>
      <c r="C22" s="3"/>
      <c r="D22" s="3"/>
      <c r="E22" s="3"/>
      <c r="F22" s="10"/>
      <c r="G22" s="201"/>
      <c r="H22" s="202"/>
      <c r="I22" s="53"/>
      <c r="J22" s="413"/>
      <c r="K22" s="414"/>
      <c r="L22" s="8"/>
      <c r="O22" s="70"/>
      <c r="P22" s="69"/>
    </row>
    <row r="23" spans="2:16" ht="22.5" customHeight="1" x14ac:dyDescent="0.2">
      <c r="B23" s="9" t="s">
        <v>15</v>
      </c>
      <c r="C23" s="3"/>
      <c r="D23" s="3"/>
      <c r="E23" s="3"/>
      <c r="F23" s="10"/>
      <c r="G23" s="411"/>
      <c r="H23" s="412"/>
      <c r="I23" s="54" t="b">
        <v>1</v>
      </c>
      <c r="J23" s="413"/>
      <c r="K23" s="414"/>
      <c r="L23" s="8"/>
      <c r="O23" s="68"/>
      <c r="P23" s="69"/>
    </row>
    <row r="24" spans="2:16" ht="7.5" customHeight="1" thickBot="1" x14ac:dyDescent="0.25">
      <c r="B24" s="9"/>
      <c r="C24" s="3"/>
      <c r="D24" s="3"/>
      <c r="E24" s="16"/>
      <c r="F24" s="10"/>
      <c r="G24" s="203"/>
      <c r="H24" s="202"/>
      <c r="I24" s="53"/>
      <c r="J24" s="413"/>
      <c r="K24" s="414"/>
      <c r="L24" s="8"/>
      <c r="O24" s="70"/>
      <c r="P24" s="69"/>
    </row>
    <row r="25" spans="2:16" ht="22.5" customHeight="1" thickBot="1" x14ac:dyDescent="0.25">
      <c r="B25" s="9" t="s">
        <v>75</v>
      </c>
      <c r="C25" s="3"/>
      <c r="D25" s="3"/>
      <c r="E25" s="65"/>
      <c r="F25" s="66"/>
      <c r="G25" s="411"/>
      <c r="H25" s="412"/>
      <c r="I25" s="54" t="b">
        <v>1</v>
      </c>
      <c r="J25" s="413"/>
      <c r="K25" s="414"/>
      <c r="L25" s="8"/>
      <c r="O25" s="68"/>
      <c r="P25" s="69"/>
    </row>
    <row r="26" spans="2:16" ht="7.5" customHeight="1" thickBot="1" x14ac:dyDescent="0.25">
      <c r="B26" s="9"/>
      <c r="C26" s="3"/>
      <c r="D26" s="3"/>
      <c r="E26" s="22"/>
      <c r="F26" s="63"/>
      <c r="G26" s="204"/>
      <c r="H26" s="202"/>
      <c r="I26" s="53"/>
      <c r="J26" s="413"/>
      <c r="K26" s="414"/>
      <c r="L26" s="8"/>
      <c r="O26" s="70"/>
      <c r="P26" s="69"/>
    </row>
    <row r="27" spans="2:16" ht="22.5" customHeight="1" thickBot="1" x14ac:dyDescent="0.25">
      <c r="B27" s="9" t="s">
        <v>16</v>
      </c>
      <c r="C27" s="3"/>
      <c r="D27" s="3"/>
      <c r="E27" s="65"/>
      <c r="F27" s="66"/>
      <c r="G27" s="411">
        <f>IF(F$10=0,0,E27/F$10)</f>
        <v>0</v>
      </c>
      <c r="H27" s="412"/>
      <c r="I27" s="54" t="b">
        <v>0</v>
      </c>
      <c r="J27" s="413" t="str">
        <f>IF(I27=TRUE,G27,"")</f>
        <v/>
      </c>
      <c r="K27" s="414"/>
      <c r="L27" s="8"/>
      <c r="O27" s="68"/>
      <c r="P27" s="69"/>
    </row>
    <row r="28" spans="2:16" ht="7.5" customHeight="1" thickBot="1" x14ac:dyDescent="0.25">
      <c r="B28" s="9"/>
      <c r="C28" s="3"/>
      <c r="D28" s="3"/>
      <c r="E28" s="22"/>
      <c r="F28" s="63"/>
      <c r="G28" s="204"/>
      <c r="H28" s="202"/>
      <c r="I28" s="53"/>
      <c r="J28" s="413"/>
      <c r="K28" s="414"/>
      <c r="L28" s="8"/>
      <c r="O28" s="70"/>
      <c r="P28" s="69"/>
    </row>
    <row r="29" spans="2:16" ht="22.5" customHeight="1" thickBot="1" x14ac:dyDescent="0.25">
      <c r="B29" s="9" t="s">
        <v>17</v>
      </c>
      <c r="C29" s="3"/>
      <c r="D29" s="3"/>
      <c r="E29" s="65"/>
      <c r="F29" s="66"/>
      <c r="G29" s="411">
        <f>IF(F$10=0,0,E29/F$10)</f>
        <v>0</v>
      </c>
      <c r="H29" s="412"/>
      <c r="I29" s="54" t="b">
        <v>0</v>
      </c>
      <c r="J29" s="413" t="str">
        <f>IF(I29=TRUE,G29,"")</f>
        <v/>
      </c>
      <c r="K29" s="414"/>
      <c r="L29" s="8"/>
      <c r="O29" s="68"/>
      <c r="P29" s="69"/>
    </row>
    <row r="30" spans="2:16" ht="7.5" customHeight="1" thickBot="1" x14ac:dyDescent="0.25">
      <c r="B30" s="9"/>
      <c r="C30" s="3"/>
      <c r="D30" s="3"/>
      <c r="E30" s="22"/>
      <c r="F30" s="63"/>
      <c r="G30" s="204"/>
      <c r="H30" s="202"/>
      <c r="I30" s="53"/>
      <c r="J30" s="208"/>
      <c r="K30" s="207"/>
      <c r="L30" s="8"/>
      <c r="O30" s="70"/>
      <c r="P30" s="69"/>
    </row>
    <row r="31" spans="2:16" ht="22.5" customHeight="1" thickBot="1" x14ac:dyDescent="0.25">
      <c r="B31" s="9" t="s">
        <v>29</v>
      </c>
      <c r="C31" s="3"/>
      <c r="D31" s="3"/>
      <c r="E31" s="67"/>
      <c r="F31" s="66"/>
      <c r="G31" s="411">
        <f>IF(F$10=0,0,E31/F$10)</f>
        <v>0</v>
      </c>
      <c r="H31" s="412"/>
      <c r="I31" s="53"/>
      <c r="J31" s="208"/>
      <c r="K31" s="207"/>
      <c r="L31" s="8"/>
      <c r="O31" s="68"/>
      <c r="P31" s="69"/>
    </row>
    <row r="32" spans="2:16" ht="7.5" customHeight="1" thickBot="1" x14ac:dyDescent="0.25">
      <c r="B32" s="9"/>
      <c r="C32" s="3"/>
      <c r="D32" s="3"/>
      <c r="E32" s="22"/>
      <c r="F32" s="63"/>
      <c r="G32" s="204"/>
      <c r="H32" s="202"/>
      <c r="I32" s="3"/>
      <c r="J32" s="208"/>
      <c r="K32" s="207"/>
      <c r="L32" s="8"/>
      <c r="O32" s="70"/>
      <c r="P32" s="69"/>
    </row>
    <row r="33" spans="2:16" ht="22.5" customHeight="1" thickBot="1" x14ac:dyDescent="0.25">
      <c r="B33" s="9" t="s">
        <v>30</v>
      </c>
      <c r="C33" s="3"/>
      <c r="D33" s="3"/>
      <c r="E33" s="65"/>
      <c r="F33" s="66"/>
      <c r="G33" s="411">
        <f>IF(F$10=0,0,E33/F$10)</f>
        <v>0</v>
      </c>
      <c r="H33" s="412"/>
      <c r="I33" s="3"/>
      <c r="J33" s="208"/>
      <c r="K33" s="207"/>
      <c r="L33" s="8"/>
      <c r="O33" s="68"/>
      <c r="P33" s="69"/>
    </row>
    <row r="34" spans="2:16" ht="7.5" customHeight="1" thickBot="1" x14ac:dyDescent="0.25">
      <c r="B34" s="7"/>
      <c r="C34" s="3"/>
      <c r="D34" s="3"/>
      <c r="E34" s="16"/>
      <c r="F34" s="10"/>
      <c r="G34" s="203"/>
      <c r="H34" s="202"/>
      <c r="I34" s="3"/>
      <c r="J34" s="209"/>
      <c r="K34" s="210"/>
      <c r="L34" s="8"/>
      <c r="O34" s="70"/>
      <c r="P34" s="69"/>
    </row>
    <row r="35" spans="2:16" ht="22.5" customHeight="1" thickBot="1" x14ac:dyDescent="0.25">
      <c r="B35" s="9" t="s">
        <v>28</v>
      </c>
      <c r="C35" s="60" t="s">
        <v>27</v>
      </c>
      <c r="D35" s="3"/>
      <c r="E35" s="65"/>
      <c r="F35" s="66"/>
      <c r="G35" s="411">
        <f>IF(F$10=0,0,E35/F$10)</f>
        <v>0</v>
      </c>
      <c r="H35" s="412"/>
      <c r="I35" s="54" t="b">
        <v>0</v>
      </c>
      <c r="J35" s="413" t="str">
        <f>IF(I35=TRUE,G35,"")</f>
        <v/>
      </c>
      <c r="K35" s="414"/>
      <c r="L35" s="8"/>
      <c r="O35" s="68"/>
      <c r="P35" s="69"/>
    </row>
    <row r="36" spans="2:16" ht="7.5" customHeight="1" x14ac:dyDescent="0.2">
      <c r="B36" s="21"/>
      <c r="C36" s="3"/>
      <c r="D36" s="3"/>
      <c r="E36" s="16"/>
      <c r="F36" s="10"/>
      <c r="G36" s="206"/>
      <c r="H36" s="205"/>
      <c r="I36" s="3"/>
      <c r="J36" s="209"/>
      <c r="K36" s="210"/>
      <c r="L36" s="8"/>
      <c r="O36" s="70"/>
      <c r="P36" s="69"/>
    </row>
    <row r="37" spans="2:16" ht="13.5" thickBot="1" x14ac:dyDescent="0.25">
      <c r="B37" s="7"/>
      <c r="C37" s="3"/>
      <c r="D37" s="3"/>
      <c r="E37" s="16"/>
      <c r="F37" s="10"/>
      <c r="G37" s="203"/>
      <c r="H37" s="202"/>
      <c r="I37" s="3"/>
      <c r="J37" s="208"/>
      <c r="K37" s="207"/>
      <c r="L37" s="8"/>
      <c r="O37" s="70"/>
      <c r="P37" s="69"/>
    </row>
    <row r="38" spans="2:16" ht="13.5" thickTop="1" x14ac:dyDescent="0.2">
      <c r="B38" s="24"/>
      <c r="C38" s="23"/>
      <c r="D38" s="23"/>
      <c r="E38" s="421" t="s">
        <v>31</v>
      </c>
      <c r="F38" s="422"/>
      <c r="G38" s="428">
        <f>SUM(G15:H35)</f>
        <v>0</v>
      </c>
      <c r="H38" s="429"/>
      <c r="I38" s="23"/>
      <c r="J38" s="430">
        <f>SUM(J21:K35)</f>
        <v>0</v>
      </c>
      <c r="K38" s="431"/>
      <c r="L38" s="8"/>
      <c r="P38" s="71"/>
    </row>
    <row r="39" spans="2:16" x14ac:dyDescent="0.2">
      <c r="B39" s="415" t="s">
        <v>45</v>
      </c>
      <c r="C39" s="416"/>
      <c r="D39" s="416"/>
      <c r="E39" s="417"/>
      <c r="F39" s="416"/>
      <c r="G39" s="417"/>
      <c r="H39" s="417"/>
      <c r="I39" s="416"/>
      <c r="J39" s="417"/>
      <c r="K39" s="417"/>
      <c r="L39" s="11"/>
    </row>
    <row r="40" spans="2:16" x14ac:dyDescent="0.2">
      <c r="B40" s="12" t="s">
        <v>78</v>
      </c>
      <c r="C40" s="31"/>
      <c r="D40" s="31"/>
      <c r="E40" s="31"/>
      <c r="F40" s="31"/>
      <c r="G40" s="31"/>
      <c r="H40" s="31"/>
      <c r="I40" s="31"/>
      <c r="J40" s="31"/>
      <c r="K40" s="31"/>
      <c r="L40" s="11"/>
    </row>
    <row r="41" spans="2:16" x14ac:dyDescent="0.2">
      <c r="B41" s="423"/>
      <c r="C41" s="424"/>
      <c r="D41" s="424"/>
      <c r="E41" s="424"/>
      <c r="F41" s="424"/>
      <c r="G41" s="424"/>
      <c r="H41" s="424"/>
      <c r="I41" s="424"/>
      <c r="J41" s="424"/>
      <c r="K41" s="424"/>
      <c r="L41" s="425"/>
    </row>
    <row r="42" spans="2:16" x14ac:dyDescent="0.2">
      <c r="B42" s="423"/>
      <c r="C42" s="424"/>
      <c r="D42" s="424"/>
      <c r="E42" s="424"/>
      <c r="F42" s="424"/>
      <c r="G42" s="424"/>
      <c r="H42" s="424"/>
      <c r="I42" s="424"/>
      <c r="J42" s="424"/>
      <c r="K42" s="424"/>
      <c r="L42" s="425"/>
    </row>
    <row r="43" spans="2:16" x14ac:dyDescent="0.2">
      <c r="B43" s="423"/>
      <c r="C43" s="424"/>
      <c r="D43" s="424"/>
      <c r="E43" s="424"/>
      <c r="F43" s="424"/>
      <c r="G43" s="424"/>
      <c r="H43" s="424"/>
      <c r="I43" s="424"/>
      <c r="J43" s="424"/>
      <c r="K43" s="424"/>
      <c r="L43" s="425"/>
    </row>
    <row r="44" spans="2:16" x14ac:dyDescent="0.2">
      <c r="B44" s="423"/>
      <c r="C44" s="424"/>
      <c r="D44" s="424"/>
      <c r="E44" s="424"/>
      <c r="F44" s="424"/>
      <c r="G44" s="424"/>
      <c r="H44" s="424"/>
      <c r="I44" s="424"/>
      <c r="J44" s="424"/>
      <c r="K44" s="424"/>
      <c r="L44" s="425"/>
    </row>
    <row r="45" spans="2:16" x14ac:dyDescent="0.2">
      <c r="B45" s="423"/>
      <c r="C45" s="424"/>
      <c r="D45" s="424"/>
      <c r="E45" s="424"/>
      <c r="F45" s="424"/>
      <c r="G45" s="424"/>
      <c r="H45" s="424"/>
      <c r="I45" s="424"/>
      <c r="J45" s="424"/>
      <c r="K45" s="424"/>
      <c r="L45" s="425"/>
    </row>
    <row r="46" spans="2:16" x14ac:dyDescent="0.2">
      <c r="B46" s="7"/>
      <c r="C46" s="3"/>
      <c r="D46" s="3"/>
      <c r="E46" s="3"/>
      <c r="F46" s="3"/>
      <c r="G46" s="3"/>
      <c r="H46" s="3"/>
      <c r="I46" s="3"/>
      <c r="J46" s="3"/>
      <c r="K46" s="3"/>
      <c r="L46" s="8"/>
    </row>
    <row r="47" spans="2:16" x14ac:dyDescent="0.2">
      <c r="B47" s="426" t="s">
        <v>21</v>
      </c>
      <c r="C47" s="427"/>
      <c r="D47" s="427"/>
      <c r="E47" s="427"/>
      <c r="F47" s="427"/>
      <c r="G47" s="427"/>
      <c r="H47" s="427"/>
      <c r="I47" s="427"/>
      <c r="J47" s="427"/>
      <c r="K47" s="427"/>
      <c r="L47" s="8"/>
    </row>
    <row r="48" spans="2:16" x14ac:dyDescent="0.2">
      <c r="B48" s="426"/>
      <c r="C48" s="427"/>
      <c r="D48" s="427"/>
      <c r="E48" s="427"/>
      <c r="F48" s="427"/>
      <c r="G48" s="427"/>
      <c r="H48" s="427"/>
      <c r="I48" s="427"/>
      <c r="J48" s="427"/>
      <c r="K48" s="427"/>
      <c r="L48" s="8"/>
    </row>
    <row r="49" spans="2:12" x14ac:dyDescent="0.2">
      <c r="B49" s="9"/>
      <c r="C49" s="3"/>
      <c r="D49" s="3"/>
      <c r="E49" s="3"/>
      <c r="F49" s="3"/>
      <c r="G49" s="3"/>
      <c r="H49" s="3"/>
      <c r="I49" s="3"/>
      <c r="J49" s="3"/>
      <c r="K49" s="3"/>
      <c r="L49" s="8"/>
    </row>
    <row r="50" spans="2:12" x14ac:dyDescent="0.2">
      <c r="B50" s="9"/>
      <c r="C50" s="418" t="str">
        <f>'FILL OUT FIRST - TOC'!F16</f>
        <v xml:space="preserve"> </v>
      </c>
      <c r="D50" s="419"/>
      <c r="E50" s="419"/>
      <c r="F50" s="419"/>
      <c r="G50" s="419"/>
      <c r="H50" s="419"/>
      <c r="I50" s="419"/>
      <c r="J50" s="419"/>
      <c r="K50" s="3"/>
      <c r="L50" s="8"/>
    </row>
    <row r="51" spans="2:12" x14ac:dyDescent="0.2">
      <c r="B51" s="13" t="s">
        <v>32</v>
      </c>
      <c r="C51" s="420"/>
      <c r="D51" s="420"/>
      <c r="E51" s="420"/>
      <c r="F51" s="420"/>
      <c r="G51" s="420"/>
      <c r="H51" s="420"/>
      <c r="I51" s="420"/>
      <c r="J51" s="420"/>
      <c r="K51" s="3"/>
      <c r="L51" s="8"/>
    </row>
    <row r="52" spans="2:12" x14ac:dyDescent="0.2">
      <c r="B52" s="12"/>
      <c r="C52" s="15"/>
      <c r="D52" s="15"/>
      <c r="E52" s="15"/>
      <c r="F52" s="15"/>
      <c r="G52" s="15"/>
      <c r="H52" s="15"/>
      <c r="I52" s="15"/>
      <c r="J52" s="15"/>
      <c r="K52" s="3"/>
      <c r="L52" s="8"/>
    </row>
    <row r="53" spans="2:12" x14ac:dyDescent="0.2">
      <c r="B53" s="13"/>
      <c r="C53" s="407" t="s">
        <v>23</v>
      </c>
      <c r="D53" s="408"/>
      <c r="E53" s="408"/>
      <c r="F53" s="3"/>
      <c r="G53" s="3"/>
      <c r="H53" s="3"/>
      <c r="I53" s="3"/>
      <c r="J53" s="3"/>
      <c r="K53" s="3"/>
      <c r="L53" s="8"/>
    </row>
    <row r="54" spans="2:12" x14ac:dyDescent="0.2">
      <c r="B54" s="13" t="s">
        <v>71</v>
      </c>
      <c r="C54" s="409"/>
      <c r="D54" s="409"/>
      <c r="E54" s="409"/>
      <c r="F54" s="3"/>
      <c r="G54" s="3"/>
      <c r="H54" s="3"/>
      <c r="I54" s="3"/>
      <c r="J54" s="3"/>
      <c r="K54" s="3"/>
      <c r="L54" s="8"/>
    </row>
    <row r="55" spans="2:12" x14ac:dyDescent="0.2">
      <c r="B55" s="13"/>
      <c r="C55" s="37"/>
      <c r="D55" s="37"/>
      <c r="E55" s="37"/>
      <c r="F55" s="3"/>
      <c r="G55" s="3"/>
      <c r="H55" s="3"/>
      <c r="I55" s="3"/>
      <c r="J55" s="3"/>
      <c r="K55" s="3"/>
      <c r="L55" s="8"/>
    </row>
    <row r="56" spans="2:12" x14ac:dyDescent="0.2">
      <c r="B56" s="13"/>
      <c r="C56" s="37"/>
      <c r="D56" s="37"/>
      <c r="E56" s="37"/>
      <c r="F56" s="3"/>
      <c r="G56" s="3"/>
      <c r="H56" s="3"/>
      <c r="I56" s="3"/>
      <c r="J56" s="3"/>
      <c r="K56" s="3"/>
      <c r="L56" s="8"/>
    </row>
    <row r="57" spans="2:12" x14ac:dyDescent="0.2">
      <c r="B57" s="13"/>
      <c r="C57" s="37"/>
      <c r="D57" s="37"/>
      <c r="E57" s="37"/>
      <c r="F57" s="3"/>
      <c r="G57" s="3"/>
      <c r="H57" s="3"/>
      <c r="I57" s="3"/>
      <c r="J57" s="3"/>
      <c r="K57" s="3"/>
      <c r="L57" s="8"/>
    </row>
    <row r="58" spans="2:12" x14ac:dyDescent="0.2">
      <c r="B58" s="13"/>
      <c r="C58" s="37"/>
      <c r="D58" s="37"/>
      <c r="E58" s="37"/>
      <c r="F58" s="3"/>
      <c r="G58" s="3"/>
      <c r="H58" s="3"/>
      <c r="I58" s="3"/>
      <c r="J58" s="3"/>
      <c r="K58" s="3"/>
      <c r="L58" s="8"/>
    </row>
    <row r="59" spans="2:12" x14ac:dyDescent="0.2">
      <c r="B59" s="13"/>
      <c r="C59" s="37"/>
      <c r="D59" s="37"/>
      <c r="E59" s="37"/>
      <c r="F59" s="3"/>
      <c r="G59" s="3"/>
      <c r="H59" s="3"/>
      <c r="I59" s="3"/>
      <c r="J59" s="3"/>
      <c r="K59" s="3"/>
      <c r="L59" s="8"/>
    </row>
    <row r="60" spans="2:12" x14ac:dyDescent="0.2">
      <c r="B60" s="13"/>
      <c r="C60" s="37"/>
      <c r="D60" s="37"/>
      <c r="E60" s="37"/>
      <c r="F60" s="3"/>
      <c r="G60" s="3"/>
      <c r="H60" s="3"/>
      <c r="I60" s="3"/>
      <c r="J60" s="3"/>
      <c r="K60" s="3"/>
      <c r="L60" s="8"/>
    </row>
    <row r="61" spans="2:12" x14ac:dyDescent="0.2">
      <c r="B61" s="9"/>
      <c r="C61" s="3"/>
      <c r="D61" s="3"/>
      <c r="E61" s="3"/>
      <c r="F61" s="3"/>
      <c r="G61" s="3"/>
      <c r="H61" s="3"/>
      <c r="I61" s="3"/>
      <c r="J61" s="3"/>
      <c r="K61" s="3"/>
      <c r="L61" s="8"/>
    </row>
    <row r="62" spans="2:12" x14ac:dyDescent="0.2">
      <c r="B62" s="14" t="s">
        <v>33</v>
      </c>
      <c r="C62" s="3"/>
      <c r="D62" s="3"/>
      <c r="E62" s="3"/>
      <c r="F62" s="3"/>
      <c r="G62" s="3"/>
      <c r="H62" s="3"/>
      <c r="I62" s="3"/>
      <c r="J62" s="3" t="s">
        <v>23</v>
      </c>
      <c r="K62" s="3"/>
      <c r="L62" s="8"/>
    </row>
    <row r="63" spans="2:12" ht="13.5" thickBot="1" x14ac:dyDescent="0.25">
      <c r="B63" s="20" t="s">
        <v>6</v>
      </c>
      <c r="C63" s="5"/>
      <c r="D63" s="5"/>
      <c r="E63" s="5"/>
      <c r="F63" s="5"/>
      <c r="G63" s="5"/>
      <c r="H63" s="5"/>
      <c r="I63" s="5"/>
      <c r="J63" s="5"/>
      <c r="K63" s="5"/>
      <c r="L63" s="6"/>
    </row>
    <row r="64" spans="2:12" x14ac:dyDescent="0.2">
      <c r="B64" s="51"/>
    </row>
  </sheetData>
  <sheetProtection selectLockedCells="1"/>
  <mergeCells count="43">
    <mergeCell ref="B1:J1"/>
    <mergeCell ref="N7:P7"/>
    <mergeCell ref="F8:I8"/>
    <mergeCell ref="G33:H33"/>
    <mergeCell ref="G31:H31"/>
    <mergeCell ref="G15:H15"/>
    <mergeCell ref="G17:H17"/>
    <mergeCell ref="G19:H19"/>
    <mergeCell ref="G29:H29"/>
    <mergeCell ref="J23:K23"/>
    <mergeCell ref="G27:H27"/>
    <mergeCell ref="J28:K28"/>
    <mergeCell ref="J25:K25"/>
    <mergeCell ref="J26:K26"/>
    <mergeCell ref="B2:L2"/>
    <mergeCell ref="B3:L3"/>
    <mergeCell ref="J27:K27"/>
    <mergeCell ref="F10:I10"/>
    <mergeCell ref="J13:K13"/>
    <mergeCell ref="J21:K21"/>
    <mergeCell ref="J22:K22"/>
    <mergeCell ref="J5:L5"/>
    <mergeCell ref="J4:L4"/>
    <mergeCell ref="H5:I5"/>
    <mergeCell ref="H4:I4"/>
    <mergeCell ref="B4:G4"/>
    <mergeCell ref="B5:G5"/>
    <mergeCell ref="C53:E54"/>
    <mergeCell ref="G13:H13"/>
    <mergeCell ref="G21:H21"/>
    <mergeCell ref="G23:H23"/>
    <mergeCell ref="J24:K24"/>
    <mergeCell ref="B39:K39"/>
    <mergeCell ref="C50:J51"/>
    <mergeCell ref="E38:F38"/>
    <mergeCell ref="B41:L45"/>
    <mergeCell ref="B47:K48"/>
    <mergeCell ref="G38:H38"/>
    <mergeCell ref="J38:K38"/>
    <mergeCell ref="J29:K29"/>
    <mergeCell ref="J35:K35"/>
    <mergeCell ref="G35:H35"/>
    <mergeCell ref="G25:H25"/>
  </mergeCells>
  <phoneticPr fontId="23" type="noConversion"/>
  <printOptions horizontalCentered="1" verticalCentered="1"/>
  <pageMargins left="0.25" right="0.25" top="0.25" bottom="0.25" header="0.25" footer="0.49"/>
  <pageSetup scale="83" orientation="portrait" blackAndWhite="1" r:id="rId1"/>
  <headerFooter alignWithMargins="0"/>
  <rowBreaks count="1" manualBreakCount="1">
    <brk id="64" max="16383" man="1"/>
  </rowBreaks>
  <drawing r:id="rId2"/>
  <legacyDrawing r:id="rId3"/>
  <controls>
    <mc:AlternateContent xmlns:mc="http://schemas.openxmlformats.org/markup-compatibility/2006">
      <mc:Choice Requires="x14">
        <control shapeId="90125" r:id="rId4" name="CheckBox1">
          <controlPr defaultSize="0" autoLine="0" linkedCell="I21" r:id="rId5">
            <anchor moveWithCells="1">
              <from>
                <xdr:col>8</xdr:col>
                <xdr:colOff>95250</xdr:colOff>
                <xdr:row>20</xdr:row>
                <xdr:rowOff>85725</xdr:rowOff>
              </from>
              <to>
                <xdr:col>8</xdr:col>
                <xdr:colOff>257175</xdr:colOff>
                <xdr:row>20</xdr:row>
                <xdr:rowOff>257175</xdr:rowOff>
              </to>
            </anchor>
          </controlPr>
        </control>
      </mc:Choice>
      <mc:Fallback>
        <control shapeId="90125" r:id="rId4" name="CheckBox1"/>
      </mc:Fallback>
    </mc:AlternateContent>
    <mc:AlternateContent xmlns:mc="http://schemas.openxmlformats.org/markup-compatibility/2006">
      <mc:Choice Requires="x14">
        <control shapeId="90126" r:id="rId6" name="CheckBox2">
          <controlPr defaultSize="0" autoLine="0" linkedCell="I23" r:id="rId7">
            <anchor moveWithCells="1">
              <from>
                <xdr:col>8</xdr:col>
                <xdr:colOff>95250</xdr:colOff>
                <xdr:row>22</xdr:row>
                <xdr:rowOff>85725</xdr:rowOff>
              </from>
              <to>
                <xdr:col>8</xdr:col>
                <xdr:colOff>257175</xdr:colOff>
                <xdr:row>22</xdr:row>
                <xdr:rowOff>257175</xdr:rowOff>
              </to>
            </anchor>
          </controlPr>
        </control>
      </mc:Choice>
      <mc:Fallback>
        <control shapeId="90126" r:id="rId6" name="CheckBox2"/>
      </mc:Fallback>
    </mc:AlternateContent>
    <mc:AlternateContent xmlns:mc="http://schemas.openxmlformats.org/markup-compatibility/2006">
      <mc:Choice Requires="x14">
        <control shapeId="90127" r:id="rId8" name="CheckBox3">
          <controlPr defaultSize="0" autoLine="0" linkedCell="I25" r:id="rId9">
            <anchor moveWithCells="1">
              <from>
                <xdr:col>8</xdr:col>
                <xdr:colOff>95250</xdr:colOff>
                <xdr:row>24</xdr:row>
                <xdr:rowOff>85725</xdr:rowOff>
              </from>
              <to>
                <xdr:col>8</xdr:col>
                <xdr:colOff>257175</xdr:colOff>
                <xdr:row>24</xdr:row>
                <xdr:rowOff>257175</xdr:rowOff>
              </to>
            </anchor>
          </controlPr>
        </control>
      </mc:Choice>
      <mc:Fallback>
        <control shapeId="90127" r:id="rId8" name="CheckBox3"/>
      </mc:Fallback>
    </mc:AlternateContent>
    <mc:AlternateContent xmlns:mc="http://schemas.openxmlformats.org/markup-compatibility/2006">
      <mc:Choice Requires="x14">
        <control shapeId="90128" r:id="rId10" name="CheckBox4">
          <controlPr defaultSize="0" autoLine="0" linkedCell="I27" r:id="rId11">
            <anchor moveWithCells="1">
              <from>
                <xdr:col>8</xdr:col>
                <xdr:colOff>95250</xdr:colOff>
                <xdr:row>26</xdr:row>
                <xdr:rowOff>85725</xdr:rowOff>
              </from>
              <to>
                <xdr:col>8</xdr:col>
                <xdr:colOff>257175</xdr:colOff>
                <xdr:row>26</xdr:row>
                <xdr:rowOff>257175</xdr:rowOff>
              </to>
            </anchor>
          </controlPr>
        </control>
      </mc:Choice>
      <mc:Fallback>
        <control shapeId="90128" r:id="rId10" name="CheckBox4"/>
      </mc:Fallback>
    </mc:AlternateContent>
    <mc:AlternateContent xmlns:mc="http://schemas.openxmlformats.org/markup-compatibility/2006">
      <mc:Choice Requires="x14">
        <control shapeId="90129" r:id="rId12" name="CheckBox5">
          <controlPr defaultSize="0" autoLine="0" linkedCell="I29" r:id="rId13">
            <anchor moveWithCells="1">
              <from>
                <xdr:col>8</xdr:col>
                <xdr:colOff>95250</xdr:colOff>
                <xdr:row>28</xdr:row>
                <xdr:rowOff>85725</xdr:rowOff>
              </from>
              <to>
                <xdr:col>8</xdr:col>
                <xdr:colOff>257175</xdr:colOff>
                <xdr:row>28</xdr:row>
                <xdr:rowOff>257175</xdr:rowOff>
              </to>
            </anchor>
          </controlPr>
        </control>
      </mc:Choice>
      <mc:Fallback>
        <control shapeId="90129" r:id="rId12" name="CheckBox5"/>
      </mc:Fallback>
    </mc:AlternateContent>
    <mc:AlternateContent xmlns:mc="http://schemas.openxmlformats.org/markup-compatibility/2006">
      <mc:Choice Requires="x14">
        <control shapeId="90137" r:id="rId14" name="CheckBox6">
          <controlPr defaultSize="0" autoLine="0" linkedCell="I35" r:id="rId15">
            <anchor moveWithCells="1">
              <from>
                <xdr:col>8</xdr:col>
                <xdr:colOff>66675</xdr:colOff>
                <xdr:row>34</xdr:row>
                <xdr:rowOff>66675</xdr:rowOff>
              </from>
              <to>
                <xdr:col>8</xdr:col>
                <xdr:colOff>228600</xdr:colOff>
                <xdr:row>34</xdr:row>
                <xdr:rowOff>238125</xdr:rowOff>
              </to>
            </anchor>
          </controlPr>
        </control>
      </mc:Choice>
      <mc:Fallback>
        <control shapeId="90137" r:id="rId14" name="CheckBox6"/>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3">
    <tabColor rgb="FF0070C0"/>
    <pageSetUpPr fitToPage="1"/>
  </sheetPr>
  <dimension ref="B1:BB41"/>
  <sheetViews>
    <sheetView showGridLines="0" showZeros="0" zoomScale="55" zoomScaleNormal="55" zoomScaleSheetLayoutView="85" workbookViewId="0">
      <selection activeCell="F6" sqref="F6:Z8"/>
    </sheetView>
  </sheetViews>
  <sheetFormatPr defaultColWidth="9.140625" defaultRowHeight="12.75" x14ac:dyDescent="0.2"/>
  <cols>
    <col min="1" max="1" width="2.7109375" style="326" customWidth="1"/>
    <col min="2" max="2" width="8.140625" style="326" customWidth="1"/>
    <col min="3" max="3" width="28" style="326" customWidth="1"/>
    <col min="4" max="4" width="5.5703125" style="333" customWidth="1"/>
    <col min="5" max="6" width="5.5703125" style="326" customWidth="1"/>
    <col min="7" max="7" width="6.140625" style="326" bestFit="1" customWidth="1"/>
    <col min="8" max="8" width="7" style="326" bestFit="1" customWidth="1"/>
    <col min="9" max="9" width="6.85546875" style="326" bestFit="1" customWidth="1"/>
    <col min="10" max="11" width="7" style="326" bestFit="1" customWidth="1"/>
    <col min="12" max="12" width="7" style="326" customWidth="1"/>
    <col min="13" max="17" width="7" style="326" bestFit="1" customWidth="1"/>
    <col min="18" max="18" width="7.28515625" style="326" bestFit="1" customWidth="1"/>
    <col min="19" max="19" width="7" style="326" bestFit="1" customWidth="1"/>
    <col min="20" max="26" width="7.28515625" style="326" bestFit="1" customWidth="1"/>
    <col min="27" max="27" width="11" style="326" customWidth="1"/>
    <col min="28" max="28" width="9.7109375" style="326" customWidth="1"/>
    <col min="29" max="29" width="10.28515625" style="326" customWidth="1"/>
    <col min="30" max="30" width="15.5703125" style="326" bestFit="1" customWidth="1"/>
    <col min="31" max="31" width="17.7109375" style="326" customWidth="1"/>
    <col min="32" max="32" width="8.5703125" style="326" customWidth="1"/>
    <col min="33" max="33" width="10.140625" style="326" customWidth="1"/>
    <col min="34" max="34" width="9.28515625" style="326" hidden="1" customWidth="1"/>
    <col min="35" max="35" width="8" style="326" hidden="1" customWidth="1"/>
    <col min="36" max="36" width="9.5703125" style="326" customWidth="1"/>
    <col min="37" max="37" width="9.140625" style="326"/>
    <col min="38" max="45" width="9" style="326" customWidth="1"/>
    <col min="46" max="52" width="9.140625" style="326"/>
    <col min="53" max="53" width="9" style="326" customWidth="1"/>
    <col min="54" max="54" width="9.140625" style="326" hidden="1" customWidth="1"/>
    <col min="55" max="16384" width="9.140625" style="326"/>
  </cols>
  <sheetData>
    <row r="1" spans="2:54" ht="13.5" thickBot="1" x14ac:dyDescent="0.25">
      <c r="B1" s="57"/>
      <c r="C1" s="324"/>
      <c r="D1" s="325"/>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row>
    <row r="2" spans="2:54" ht="21" customHeight="1" x14ac:dyDescent="0.2">
      <c r="B2" s="488" t="s">
        <v>1004</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90"/>
    </row>
    <row r="3" spans="2:54" ht="21" customHeight="1" thickBot="1" x14ac:dyDescent="0.25">
      <c r="B3" s="458" t="s">
        <v>19</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60"/>
      <c r="AH3" s="327" t="s">
        <v>43</v>
      </c>
      <c r="AI3" s="327" t="s">
        <v>86</v>
      </c>
    </row>
    <row r="4" spans="2:54" s="52" customFormat="1" ht="32.25" customHeight="1" x14ac:dyDescent="0.2">
      <c r="B4" s="471" t="s">
        <v>61</v>
      </c>
      <c r="C4" s="465"/>
      <c r="D4" s="465"/>
      <c r="E4" s="465"/>
      <c r="F4" s="465"/>
      <c r="G4" s="465"/>
      <c r="H4" s="465"/>
      <c r="I4" s="465"/>
      <c r="J4" s="465"/>
      <c r="K4" s="465"/>
      <c r="L4" s="465"/>
      <c r="M4" s="465"/>
      <c r="N4" s="465"/>
      <c r="O4" s="465"/>
      <c r="P4" s="470"/>
      <c r="Q4" s="464" t="s">
        <v>62</v>
      </c>
      <c r="R4" s="465"/>
      <c r="S4" s="470"/>
      <c r="T4" s="464" t="str">
        <f>'FILL OUT FIRST - TOC'!E4</f>
        <v>Disaster Number (XXXX-DR-STATE):</v>
      </c>
      <c r="U4" s="465"/>
      <c r="V4" s="465"/>
      <c r="W4" s="465"/>
      <c r="X4" s="465"/>
      <c r="Y4" s="465"/>
      <c r="Z4" s="466"/>
      <c r="AA4" s="498" t="s">
        <v>97</v>
      </c>
      <c r="AB4" s="498"/>
      <c r="AC4" s="498"/>
      <c r="AD4" s="499"/>
      <c r="AE4" s="174" t="s">
        <v>87</v>
      </c>
      <c r="AH4" s="52" t="s">
        <v>46</v>
      </c>
      <c r="AI4" s="52" t="s">
        <v>87</v>
      </c>
      <c r="BB4" s="27"/>
    </row>
    <row r="5" spans="2:54" s="52" customFormat="1" ht="21" customHeight="1" thickBot="1" x14ac:dyDescent="0.25">
      <c r="B5" s="472">
        <f>'FILL OUT FIRST - TOC'!$F$5</f>
        <v>0</v>
      </c>
      <c r="C5" s="473"/>
      <c r="D5" s="473"/>
      <c r="E5" s="473"/>
      <c r="F5" s="473"/>
      <c r="G5" s="473"/>
      <c r="H5" s="473"/>
      <c r="I5" s="473"/>
      <c r="J5" s="473"/>
      <c r="K5" s="473"/>
      <c r="L5" s="473"/>
      <c r="M5" s="473"/>
      <c r="N5" s="473"/>
      <c r="O5" s="473"/>
      <c r="P5" s="474"/>
      <c r="Q5" s="467" t="str">
        <f>'FILL OUT FIRST - TOC'!$F$6</f>
        <v>Law Enforcement Mutual Aid</v>
      </c>
      <c r="R5" s="468"/>
      <c r="S5" s="469"/>
      <c r="T5" s="461">
        <f>'FILL OUT FIRST - TOC'!$F$4</f>
        <v>0</v>
      </c>
      <c r="U5" s="462"/>
      <c r="V5" s="462"/>
      <c r="W5" s="462"/>
      <c r="X5" s="462"/>
      <c r="Y5" s="462"/>
      <c r="Z5" s="463"/>
      <c r="AA5" s="477" t="s">
        <v>104</v>
      </c>
      <c r="AB5" s="477"/>
      <c r="AC5" s="477"/>
      <c r="AD5" s="478"/>
      <c r="AE5" s="165">
        <v>1.5</v>
      </c>
      <c r="AH5" s="52" t="s">
        <v>44</v>
      </c>
      <c r="BB5" s="328" t="str">
        <f>IF(ISBLANK(BB4),"",VLOOKUP(BB4,#REF!,2,0))</f>
        <v/>
      </c>
    </row>
    <row r="6" spans="2:54" s="52" customFormat="1" ht="26.25" customHeight="1" x14ac:dyDescent="0.2">
      <c r="B6" s="492" t="s">
        <v>85</v>
      </c>
      <c r="C6" s="493"/>
      <c r="D6" s="513" t="s">
        <v>41</v>
      </c>
      <c r="E6" s="509" t="s">
        <v>42</v>
      </c>
      <c r="F6" s="500" t="s">
        <v>63</v>
      </c>
      <c r="G6" s="501"/>
      <c r="H6" s="501"/>
      <c r="I6" s="501"/>
      <c r="J6" s="501"/>
      <c r="K6" s="501"/>
      <c r="L6" s="501"/>
      <c r="M6" s="501"/>
      <c r="N6" s="501"/>
      <c r="O6" s="501"/>
      <c r="P6" s="501"/>
      <c r="Q6" s="501"/>
      <c r="R6" s="501"/>
      <c r="S6" s="501"/>
      <c r="T6" s="501"/>
      <c r="U6" s="501"/>
      <c r="V6" s="501"/>
      <c r="W6" s="501"/>
      <c r="X6" s="501"/>
      <c r="Y6" s="501"/>
      <c r="Z6" s="502"/>
      <c r="AA6" s="195">
        <f>SUM($AA$12,$AA$14,$AA$16,$AA$18,$AA$20,$AA$22,$AA$24,$AA$26,$AA$28,$AA$30,$AA$32,$AA$42,$AA$44,$AA$46,$AA$48,$AA$50,$AA$52,$AA$54,$AA$56,$AA$58,$AA$60,$AA$62,$AA$64,$AA$66,$AA$68,$AA$70,$AA$72,$AA$74,$AA$76,$AA$78,$AA$80,$AA$82,$AA$84,$AA$86,$AA$88,$AA$90,$AA$92,$AA$94,$AA$96,$AA$98,$AA$100,$AA$102,$AA$104,$AA$106,$AA$108,$AA$110,$AA$112,$AA$114,$AA$116,$AA$118,$AA$120,$AA$122,$AA$124,$AA$126,$AA$128,$AA$130,$AA$132,$AA$134,$AA$136,$AA$138,$AA$140,$AA$142,$AA$144,$AA$146,$AA$148,$AA$150,$AA$152,$AA$154,$AA$156,$AA$158,$AA$160,$AA$162,$AA$164,$AA$166,$AA$168,$AA$170,$AA$172,$AA$174,$AA$176,$AA$178,$AA$180,$AA$182,$AA$184,$AA$186,$AA$188,$AA$190,$AA$192,$AA$194,$AA$196,$AA$198,$AA$200,$AA$202,$AA$204,$AA$206,$AA$208,$AA$210,$AA$212,$AA$214,$AA$216,$AA$218,$AA$220,$AA$222,$AA$224,$AA$226,$AA$228,$AA$230,$AA$232,$AA$234,$AA$236,$AA$238,$AA$240,$AA$242,$AA$244,$AA$246,$AA$248,$AA$250,$AA$252,$AA$254,$AA$256,$AA$258,$AA$260,$AA$262,$AA$264,$AA$266,$AA$268,$AA$270,$AA$272,$AA$274,$AA$276,$AA$278,$AA$280,$AA$282,$AA$284,$AA$286,$AA$288,$AA$290,$AA$292,$AA$294,$AA$296,$AA$298,$AA$300,$AA$302,$AA$304,$AA$306,$AA$308,$AA$310,$AA$312,$AA$314,$AA$316,$AA$318,$AA$320,$AA$322,$AA$324,$AA$326,$AA$328,$AA$330,$AA$332,$AA$334,$AA$336,$AA$338,$AA$340,$AA$342,$AA$344,$AA$346,$AA$348,$AA$350,$AA$352,$AA$354,$AA$356,$AA$358,$AA$360,$AA$362,$AA$364,$AA$366,$AA$368,$AA$370,$AA$372,$AA$374,$AA$376,$AA$378,$AA$380,$AA$382,$AA$384,$AA$386,$AA$388,$AA$390,$AA$392,$AA$394,$AA$396,$AA$398,$AA$400,$AA$402,$AA$404,$AA$406,$AA$408,$AA$410,$AA$412,$AA$414,$AA$416,$AA$418,$AA$420,$AA$422,$AA$424,$AA$426,$AA$428,$AA$430,$AA$432,$AA$434,$AA$436,$AA$438,$AA$440,$AA$442,$AA$444,$AA$446,$AA$448,$AA$450,$AA$452,$AA$454,$AA$456,$AA$458,$AA$460,$AA$462,$AA$464,$AA$466,$AA$468,$AA$470,$AA$472,$AA$474,$AA$476,$AA$478,$AA$480,$AA$482,$AA$484,$AA$486,$AA$488,$AA$490,$AA$492,$AA$494,$AA$496,$AA$498,$AA$500,$AA$502,$AA$504,$AA$506,$AA$508,$AA$510,$AA$512,$AA$514,$AA$516,$AA$518,$AA$520)</f>
        <v>0</v>
      </c>
      <c r="AB6" s="192" t="s">
        <v>109</v>
      </c>
      <c r="AC6" s="193"/>
      <c r="AD6" s="194" t="s">
        <v>1026</v>
      </c>
      <c r="AE6" s="198">
        <f>SUM($AE$12,$AE$14,$AE$16,$AE$18,$AE$20,$AE$22,$AE$24,$AE$26,$AE$28,$AE$30,$AE$32,,$AE$42,$AE$44,$AE$46,$AE$48,$AE$50,$AE$52,$AE$54,$AE$56,$AE$58,$AE$60,$AE$62,$AE$64,$AE$66,$AE$68,$AE$70,$AE$72,$AE$74,$AE$76,$AE$78,$AE$80,$AE$82,$AE$84,$AE$86,$AE$88,$AE$90,$AE$92,$AE$94,$AE$96,$AE$98,$AE$100,$AE$102,$AE$104,$AE$106,$AE$108,$AE$110,$AE$112,$AE$114,$AE$116,$AE$118,$AE$120,$AE$122,$AE$124,$AE$126,$AE$128,$AE$130,$AE$132,$AE$134,$AE$136,$AE$138,$AE$140,$AE$142,$AE$144,$AE$146,$AE$148,$AE$150,$AE$152,$AE$154,$AE$156,$AE$158,$AE$160,$AE$162,$AE$164,$AE$166,$AE$168,$AE$170,$AE$172,$AE$174,$AE$176,$AE$178,$AE$180,$AE$182,$AE$184,$AE$186,$AE$188,$AE$190,$AE$192,$AE$194,$AE$196,$AE$198,$AE$200,$AE$202,$AE$204,$AE$206,$AE$208,$AE$210,$AE$212,$AE$214,$AE$216,$AE$218,$AE$220,$AE$222,$AE$224,$AE$226,$AE$228,$AE$230,$AE$232,$AE$234,$AE$236,$AE$238,$AE$240,$AE$242,$AE$244,$AE$246,$AE$248,$AE$250,$AE$252,$AE$254,$AE$256,$AE$258,$AE$260,$AE$262,$AE$264,$AE$266,$AE$268,$AE$270,$AE$272,$AE$274,$AE$276,$AE$278,$AE$280,$AE$282,$AE$284,$AE$286,$AE$288,$AE$290,$AE$292,$AE$294,$AE$296,$AE$298,$AE$300,$AE$302,$AE$304,$AE$306,$AE$308,$AE$310,$AE$312,$AE$314,$AE$316,$AE$318,$AE$320,$AE$322,$AE$324,$AE$326,$AE$328,$AE$330,$AE$332,$AE$334,$AE$336,$AE$338,$AE$340,$AE$342,$AE$344,$AE$346,$AE$348,$AE$350,$AE$352,$AE$354,$AE$356,$AE$358,$AE$360,$AE$362,$AE$364,$AE$366,$AE$368,$AE$370,$AE$372,$AE$374,$AE$376,$AE$378,$AE$380,$AE$382,$AE$384,$AE$386,$AE$388,$AE$390,$AE$392,$AE$394,$AE$396,$AE$398,$AE$400,$AE$402,$AE$404,$AE$406,$AE$408,$AE$410,$AE$412,$AE$414,$AE$416,$AE$418,$AE$420,$AE$422,$AE$424,$AE$426,$AE$428,$AE$430,$AE$432,$AE$434,$AE$436,$AE$438,$AE$440,$AE$442,$AE$444,$AE$446,$AE$448,$AE$450,$AE$452,$AE$454,$AE$456,$AE$458,$AE$460,$AE$462,$AE$464,$AE$466,$AE$468,$AE$470,$AE$472,$AE$474,$AE$476,$AE$478,$AE$480,$AE$482,$AE$484,$AE$486,$AE$488,$AE$490,$AE$492,$AE$494,$AE$496,$AE$498,$AE$500,$AE$502,$AE$504,$AE$506,$AE$508,$AE$510,$AE$512,$AE$514,$AE$516,$AE$518,$AE$520)</f>
        <v>0</v>
      </c>
      <c r="BB6" s="27"/>
    </row>
    <row r="7" spans="2:54" s="52" customFormat="1" ht="26.25" customHeight="1" x14ac:dyDescent="0.2">
      <c r="B7" s="494"/>
      <c r="C7" s="495"/>
      <c r="D7" s="514"/>
      <c r="E7" s="510"/>
      <c r="F7" s="503"/>
      <c r="G7" s="504"/>
      <c r="H7" s="504"/>
      <c r="I7" s="504"/>
      <c r="J7" s="504"/>
      <c r="K7" s="504"/>
      <c r="L7" s="504"/>
      <c r="M7" s="504"/>
      <c r="N7" s="504"/>
      <c r="O7" s="504"/>
      <c r="P7" s="504"/>
      <c r="Q7" s="504"/>
      <c r="R7" s="504"/>
      <c r="S7" s="504"/>
      <c r="T7" s="504"/>
      <c r="U7" s="504"/>
      <c r="V7" s="504"/>
      <c r="W7" s="504"/>
      <c r="X7" s="504"/>
      <c r="Y7" s="504"/>
      <c r="Z7" s="505"/>
      <c r="AA7" s="196">
        <f>SUM($AA$13,$AA$15,$AA$17,$AA$19,$AA$21,$AA$23,$AA$25,$AA$27,$AA$29,$AA$31,$AA$33,$AA$43,$AA$45,$AA$47,$AA$49,$AA$51,$AA$53,$AA$55,$AA$57,$AA$59,$AA$61,$AA$63,$AA$65,$AA$67,$AA$69,$AA$71,$AA$73,$AA$75,$AA$77,$AA$79,$AA$81,$AA$83,$AA$85,$AA$87,$AA$89,$AA$91,$AA$93,$AA$95,$AA$97,$AA$99,$AA$101,$AA$103,$AA$105,$AA$107,$AA$109,$AA$111,$AA$113,$AA$115,$AA$117,$AA$119,$AA$121,$AA$123,$AA$125,$AA$127,$AA$129,$AA$131,$AA$133,$AA$135,$AA$137,$AA$139,$AA$141,$AA$143,$AA$145,$AA$147,$AA$149,$AA$151,$AA$153,$AA$155,$AA$157,$AA$159,$AA$161,$AA$163,$AA$165,$AA$167,$AA$169,$AA$171,$AA$173,$AA$175,$AA$177,$AA$179,$AA$181,$AA$183,$AA$185,$AA$187,$AA$189,$AA$191,$AA$193,$AA$195,$AA$197,$AA$199,$AA$201,$AA$203,$AA$205,$AA$207,$AA$209,$AA$211,$AA$213,$AA$215,$AA$217,$AA$219,$AA$221,$AA$223,$AA$225,$AA$227,$AA$229,$AA$231,$AA$233,$AA$235,$AA$237,$AA$239,$AA$241,$AA$243,$AA$245,$AA$247,$AA$249,$AA$251,$AA$253,$AA$255,$AA$257,$AA$259,$AA$261,$AA$263,$AA$265,$AA$267,$AA$269,$AA$271,$AA$273,$AA$275,$AA$277,$AA$279,$AA$281,$AA$283,$AA$285,$AA$287,$AA$289,$AA$291,$AA$293,$AA$295,$AA$297,$AA$299,$AA$301,$AA$303,$AA$305,$AA$307,$AA$309,$AA$311,$AA$313,$AA$315,$AA$317,$AA$319,$AA$321,$AA$323,$AA$325,$AA$327,$AA$329,$AA$331,$AA$333,$AA$335,$AA$337,$AA$339,$AA$341,$AA$343,$AA$345,$AA$347,$AA$349,$AA$351,$AA$353,$AA$355,$AA$357,$AA$359,$AA$361,$AA$363,$AA$365,$AA$367,$AA$369,$AA$371,$AA$373,$AA$375,$AA$377,$AA$379,$AA$381,$AA$383,$AA$385,$AA$387,$AA$389,$AA$391,$AA$393,$AA$395,$AA$397,$AA$399,$AA$401,$AA$403,$AA$405,$AA$407,$AA$409,$AA$411,$AA$413,$AA$415,$AA$417,$AA$419,$AA$421,$AA$423,$AA$425,$AA$427,$AA$429,$AA$431,$AA$433,$AA$435,$AA$437,$AA$439,$AA$441,$AA$443,$AA$445,$AA$447,$AA$449,$AA$451,$AA$453,$AA$455,$AA$457,$AA$459,$AA$461,$AA$463,$AA$465,$AA$467,$AA$469,$AA$471,$AA$473,$AA$475,$AA$477,$AA$479,$AA$481,$AA$483,$AA$485,$AA$487,$AA$489,$AA$491,$AA$493,$AA$495,$AA$497,$AA$499,$AA$501,$AA$503,$AA$505,$AA$507,$AA$509,$AA$511,$AA$513,$AA$515,$AA$517,$AA$519,$AA$521,$AA$523,$AA$525)</f>
        <v>0</v>
      </c>
      <c r="AB7" s="190" t="s">
        <v>98</v>
      </c>
      <c r="AC7" s="191"/>
      <c r="AD7" s="189" t="s">
        <v>99</v>
      </c>
      <c r="AE7" s="199">
        <f>SUM($AE$13,$AE$15,$AE$17,$AE$19,$AE$21,$AE$23,$AE$25,$AE$27,$AE$29,$AE$31,$AE$33,$AE$43,$AE$45,$AE$47,$AE$49,$AE$51,$AE$53,$AE$55,$AE$57,$AE$59,$AE$61,$AE$63,$AE$65,$AE$67,$AE$69,$AE$71,$AE$73,$AE$75,$AE$77,$AE$79,$AE$81,$AE$83,$AE$85,$AE$87,$AE$89,$AE$91,$AE$93,$AE$95,$AE$97,$AE$99,$AE$101,$AE$103,$AE$105,$AE$107,$AE$109,$AE$111,$AE$113,$AE$115,$AE$117,$AE$119,$AE$121,$AE$123,$AE$125,$AE$127,$AE$129,$AE$131,$AE$133,$AE$135,$AE$137,$AE$139,$AE$141,$AE$143,$AE$145,$AE$147,$AE$149,$AE$151,$AE$153,$AE$155,$AE$157,$AE$159,$AE$161,$AE$163,$AE$165,$AE$167,$AE$169,$AE$171,$AE$173,$AE$175,$AE$177,$AE$179,$AE$181,$AE$183,$AE$185,$AE$187,$AE$189,$AE$191,$AE$193,$AE$195,$AE$197,$AE$199,$AE$201,$AE$203,$AE$205,$AE$207,$AE$209,$AE$211,$AE$213,$AE$215,$AE$217,$AE$219,$AE$221,$AE$223,$AE$225,$AE$227,$AE$229,$AE$231,$AE$233,$AE$235,$AE$237,$AE$239,$AE$241,$AE$243,$AE$245,$AE$247,$AE$249,$AE$251,$AE$253,$AE$255,$AE$257,$AE$259,$AE$261,$AE$263,$AE$265,$AE$267,$AE$269,$AE$271,$AE$273,$AE$275,$AE$277,$AE$279,$AE$281,$AE$283,$AE$285,$AE$287,$AE$289,$AE$291,$AE$293,$AE$295,$AE$297,$AE$299,$AE$301,$AE$303,$AE$305,$AE$307,$AE$309,$AE$311,$AE$313,$AE$315,$AE$317,$AE$319,$AE$321,$AE$323,$AE$325,$AE$327,$AE$329,$AE$331,$AE$333,$AE$335,$AE$337,$AE$339,$AE$341,$AE$343,$AE$345,$AE$347,$AE$349,$AE$351,$AE$353,$AE$355,$AE$357,$AE$359,$AE$361,$AE$363,$AE$365,$AE$367,$AE$369,$AE$371,$AE$373,$AE$375,$AE$377,$AE$379,$AE$381,$AE$383,$AE$385,$AE$387,$AE$389,$AE$391,$AE$393,$AE$395,$AE$397,$AE$399,$AE$401,$AE$403,$AE$405,$AE$407,$AE$409,$AE$411,$AE$413,$AE$415,$AE$417,$AE$419,$AE$421,$AE$423,$AE$425,$AE$427,$AE$429,$AE$431,$AE$433,$AE$435,$AE$437,$AE$439,$AE$441,$AE$443,$AE$445,$AE$447,$AE$449,$AE$451,$AE$453,$AE$455,$AE$457,$AE$459,$AE$461,$AE$463,$AE$465,$AE$467,$AE$469,$AE$471,$AE$473,$AE$475,$AE$477,$AE$479,$AE$481,$AE$483,$AE$485,$AE$487,$AE$489,$AE$491,$AE$493,$AE$495,$AE$497,$AE$499,$AE$501,$AE$503,$AE$505,$AE$507,$AE$509,$AE$511,$AE$513,$AE$515,$AE$517,$AE$519,$AE$521,$AE$523,$AE$525)</f>
        <v>0</v>
      </c>
      <c r="BB7" s="27"/>
    </row>
    <row r="8" spans="2:54" s="52" customFormat="1" ht="40.5" customHeight="1" thickBot="1" x14ac:dyDescent="0.25">
      <c r="B8" s="494"/>
      <c r="C8" s="495"/>
      <c r="D8" s="514"/>
      <c r="E8" s="510"/>
      <c r="F8" s="506"/>
      <c r="G8" s="507"/>
      <c r="H8" s="507"/>
      <c r="I8" s="507"/>
      <c r="J8" s="507"/>
      <c r="K8" s="507"/>
      <c r="L8" s="507"/>
      <c r="M8" s="507"/>
      <c r="N8" s="507"/>
      <c r="O8" s="507"/>
      <c r="P8" s="507"/>
      <c r="Q8" s="507"/>
      <c r="R8" s="507"/>
      <c r="S8" s="507"/>
      <c r="T8" s="507"/>
      <c r="U8" s="507"/>
      <c r="V8" s="507"/>
      <c r="W8" s="507"/>
      <c r="X8" s="507"/>
      <c r="Y8" s="507"/>
      <c r="Z8" s="508"/>
      <c r="AA8" s="197">
        <f>SUM(AA12:AA989)</f>
        <v>0</v>
      </c>
      <c r="AB8" s="171" t="s">
        <v>109</v>
      </c>
      <c r="AC8" s="172"/>
      <c r="AD8" s="173" t="s">
        <v>68</v>
      </c>
      <c r="AE8" s="200">
        <f>SUM(AE12:AE41)</f>
        <v>0</v>
      </c>
      <c r="BB8" s="27"/>
    </row>
    <row r="9" spans="2:54" s="52" customFormat="1" ht="16.5" customHeight="1" x14ac:dyDescent="0.2">
      <c r="B9" s="494"/>
      <c r="C9" s="495"/>
      <c r="D9" s="514"/>
      <c r="E9" s="511"/>
      <c r="F9" s="516" t="s">
        <v>23</v>
      </c>
      <c r="G9" s="479" t="s">
        <v>23</v>
      </c>
      <c r="H9" s="479" t="s">
        <v>23</v>
      </c>
      <c r="I9" s="479" t="s">
        <v>23</v>
      </c>
      <c r="J9" s="479" t="s">
        <v>23</v>
      </c>
      <c r="K9" s="479" t="s">
        <v>23</v>
      </c>
      <c r="L9" s="479" t="s">
        <v>23</v>
      </c>
      <c r="M9" s="479" t="s">
        <v>23</v>
      </c>
      <c r="N9" s="479" t="s">
        <v>23</v>
      </c>
      <c r="O9" s="479" t="s">
        <v>23</v>
      </c>
      <c r="P9" s="479" t="s">
        <v>23</v>
      </c>
      <c r="Q9" s="479" t="s">
        <v>23</v>
      </c>
      <c r="R9" s="479" t="s">
        <v>23</v>
      </c>
      <c r="S9" s="479" t="s">
        <v>23</v>
      </c>
      <c r="T9" s="479" t="s">
        <v>23</v>
      </c>
      <c r="U9" s="479" t="s">
        <v>23</v>
      </c>
      <c r="V9" s="479" t="s">
        <v>23</v>
      </c>
      <c r="W9" s="479" t="s">
        <v>23</v>
      </c>
      <c r="X9" s="479" t="s">
        <v>23</v>
      </c>
      <c r="Y9" s="479" t="s">
        <v>23</v>
      </c>
      <c r="Z9" s="481" t="s">
        <v>23</v>
      </c>
      <c r="AA9" s="483" t="s">
        <v>18</v>
      </c>
      <c r="AB9" s="484"/>
      <c r="AC9" s="484"/>
      <c r="AD9" s="484"/>
      <c r="AE9" s="485"/>
      <c r="BB9" s="328" t="str">
        <f>IF(ISBLANK(BB8),"",VLOOKUP(BB8,#REF!,2,0))</f>
        <v/>
      </c>
    </row>
    <row r="10" spans="2:54" s="52" customFormat="1" ht="12.75" customHeight="1" x14ac:dyDescent="0.2">
      <c r="B10" s="494"/>
      <c r="C10" s="495"/>
      <c r="D10" s="514"/>
      <c r="E10" s="511"/>
      <c r="F10" s="516"/>
      <c r="G10" s="479"/>
      <c r="H10" s="479"/>
      <c r="I10" s="479"/>
      <c r="J10" s="479"/>
      <c r="K10" s="479"/>
      <c r="L10" s="479"/>
      <c r="M10" s="479"/>
      <c r="N10" s="479"/>
      <c r="O10" s="479"/>
      <c r="P10" s="479"/>
      <c r="Q10" s="479"/>
      <c r="R10" s="479"/>
      <c r="S10" s="479"/>
      <c r="T10" s="479"/>
      <c r="U10" s="479"/>
      <c r="V10" s="479"/>
      <c r="W10" s="479"/>
      <c r="X10" s="479"/>
      <c r="Y10" s="479"/>
      <c r="Z10" s="481"/>
      <c r="AA10" s="486" t="s">
        <v>65</v>
      </c>
      <c r="AB10" s="486" t="s">
        <v>66</v>
      </c>
      <c r="AC10" s="486" t="s">
        <v>64</v>
      </c>
      <c r="AD10" s="486" t="s">
        <v>67</v>
      </c>
      <c r="AE10" s="475" t="s">
        <v>68</v>
      </c>
      <c r="BB10" s="27"/>
    </row>
    <row r="11" spans="2:54" s="52" customFormat="1" ht="15" thickBot="1" x14ac:dyDescent="0.25">
      <c r="B11" s="496"/>
      <c r="C11" s="497"/>
      <c r="D11" s="515"/>
      <c r="E11" s="512"/>
      <c r="F11" s="517"/>
      <c r="G11" s="480"/>
      <c r="H11" s="480"/>
      <c r="I11" s="480"/>
      <c r="J11" s="480"/>
      <c r="K11" s="480"/>
      <c r="L11" s="480"/>
      <c r="M11" s="480"/>
      <c r="N11" s="480"/>
      <c r="O11" s="480"/>
      <c r="P11" s="480"/>
      <c r="Q11" s="480"/>
      <c r="R11" s="480"/>
      <c r="S11" s="480"/>
      <c r="T11" s="480"/>
      <c r="U11" s="480"/>
      <c r="V11" s="480"/>
      <c r="W11" s="480"/>
      <c r="X11" s="480"/>
      <c r="Y11" s="480"/>
      <c r="Z11" s="482"/>
      <c r="AA11" s="487"/>
      <c r="AB11" s="491"/>
      <c r="AC11" s="491"/>
      <c r="AD11" s="491"/>
      <c r="AE11" s="476"/>
      <c r="BB11" s="328" t="str">
        <f>IF(ISBLANK(BB10),"",VLOOKUP(BB10,#REF!,2,0))</f>
        <v/>
      </c>
    </row>
    <row r="12" spans="2:54" s="52" customFormat="1" ht="26.25" customHeight="1" x14ac:dyDescent="0.2">
      <c r="B12" s="329" t="s">
        <v>69</v>
      </c>
      <c r="C12" s="314" t="s">
        <v>23</v>
      </c>
      <c r="D12" s="315" t="s">
        <v>43</v>
      </c>
      <c r="E12" s="316" t="s">
        <v>70</v>
      </c>
      <c r="F12" s="317"/>
      <c r="G12" s="317"/>
      <c r="H12" s="317"/>
      <c r="I12" s="317"/>
      <c r="J12" s="317"/>
      <c r="K12" s="317"/>
      <c r="L12" s="317"/>
      <c r="M12" s="317"/>
      <c r="N12" s="317"/>
      <c r="O12" s="317"/>
      <c r="P12" s="317"/>
      <c r="Q12" s="317"/>
      <c r="R12" s="317"/>
      <c r="S12" s="317"/>
      <c r="T12" s="317"/>
      <c r="U12" s="317"/>
      <c r="V12" s="317"/>
      <c r="W12" s="317"/>
      <c r="X12" s="317"/>
      <c r="Y12" s="317"/>
      <c r="Z12" s="317"/>
      <c r="AA12" s="166">
        <f>SUM(F12:Z12)</f>
        <v>0</v>
      </c>
      <c r="AB12" s="332"/>
      <c r="AC12" s="168">
        <f>IF(ISBLANK(C12),0,'FRINGE BENEFITS'!$G$38)</f>
        <v>0</v>
      </c>
      <c r="AD12" s="170">
        <f t="shared" ref="AD12:AD33" si="0">(AB12+AC12*AB12)</f>
        <v>0</v>
      </c>
      <c r="AE12" s="108">
        <f>PRODUCT(AA12*AD12)</f>
        <v>0</v>
      </c>
      <c r="BB12" s="27"/>
    </row>
    <row r="13" spans="2:54" s="52" customFormat="1" ht="26.25" customHeight="1" x14ac:dyDescent="0.2">
      <c r="B13" s="330" t="s">
        <v>20</v>
      </c>
      <c r="C13" s="318" t="s">
        <v>23</v>
      </c>
      <c r="D13" s="319" t="s">
        <v>43</v>
      </c>
      <c r="E13" s="320" t="s">
        <v>146</v>
      </c>
      <c r="F13" s="321"/>
      <c r="G13" s="321"/>
      <c r="H13" s="321"/>
      <c r="I13" s="321"/>
      <c r="J13" s="321"/>
      <c r="K13" s="321"/>
      <c r="L13" s="321"/>
      <c r="M13" s="321"/>
      <c r="N13" s="321" t="s">
        <v>23</v>
      </c>
      <c r="O13" s="321" t="s">
        <v>23</v>
      </c>
      <c r="P13" s="321"/>
      <c r="Q13" s="321"/>
      <c r="R13" s="321"/>
      <c r="S13" s="321"/>
      <c r="T13" s="321"/>
      <c r="U13" s="321"/>
      <c r="V13" s="321"/>
      <c r="W13" s="321"/>
      <c r="X13" s="321"/>
      <c r="Y13" s="321"/>
      <c r="Z13" s="321"/>
      <c r="AA13" s="166">
        <f>SUM(F13:Z13)</f>
        <v>0</v>
      </c>
      <c r="AB13" s="331">
        <f>IF(ISBLANK(C12),0,IF(OR(D12="FT",D12="PT",D12="T"),LABOR!AB12*$AE$5,IF(AND(D12="E",$AE$4="Yes"),LABOR!AB12,0)))</f>
        <v>0</v>
      </c>
      <c r="AC13" s="169">
        <f>IF(ISBLANK(C12),0,IF(OR(D12="FT",D12="PT",D12="T"),'FRINGE BENEFITS'!$J$38,IF(AND(D12="E",$AE$5="Yes"),'FRINGE BENEFITS'!$J$38,0)))</f>
        <v>0</v>
      </c>
      <c r="AD13" s="164">
        <f t="shared" si="0"/>
        <v>0</v>
      </c>
      <c r="AE13" s="108">
        <f>PRODUCT(AA13*AD13)</f>
        <v>0</v>
      </c>
      <c r="BB13" s="328" t="str">
        <f>IF(ISBLANK(BB10),"",VLOOKUP(BB10,#REF!,2,0))</f>
        <v/>
      </c>
    </row>
    <row r="14" spans="2:54" s="52" customFormat="1" ht="26.25" customHeight="1" x14ac:dyDescent="0.2">
      <c r="B14" s="330" t="s">
        <v>69</v>
      </c>
      <c r="C14" s="322" t="s">
        <v>23</v>
      </c>
      <c r="D14" s="319" t="s">
        <v>43</v>
      </c>
      <c r="E14" s="316" t="s">
        <v>70</v>
      </c>
      <c r="F14" s="317"/>
      <c r="G14" s="323"/>
      <c r="H14" s="317"/>
      <c r="I14" s="323"/>
      <c r="J14" s="323"/>
      <c r="K14" s="323"/>
      <c r="L14" s="323"/>
      <c r="M14" s="323"/>
      <c r="N14" s="323"/>
      <c r="O14" s="323"/>
      <c r="P14" s="323"/>
      <c r="Q14" s="323"/>
      <c r="R14" s="323"/>
      <c r="S14" s="323"/>
      <c r="T14" s="317"/>
      <c r="U14" s="323"/>
      <c r="V14" s="323"/>
      <c r="W14" s="323"/>
      <c r="X14" s="323"/>
      <c r="Y14" s="323"/>
      <c r="Z14" s="323"/>
      <c r="AA14" s="166">
        <f t="shared" ref="AA14:AA15" si="1">SUM(F14:Z14)</f>
        <v>0</v>
      </c>
      <c r="AB14" s="332"/>
      <c r="AC14" s="168">
        <f>IF(ISBLANK(C14),0,'FRINGE BENEFITS'!$G$38)</f>
        <v>0</v>
      </c>
      <c r="AD14" s="170">
        <f t="shared" si="0"/>
        <v>0</v>
      </c>
      <c r="AE14" s="108">
        <f>PRODUCT(AA14*AD14)</f>
        <v>0</v>
      </c>
      <c r="BB14" s="328" t="e">
        <f>IF(ISBLANK(BB11),"",VLOOKUP(BB11,#REF!,2,0))</f>
        <v>#REF!</v>
      </c>
    </row>
    <row r="15" spans="2:54" s="52" customFormat="1" ht="26.25" customHeight="1" x14ac:dyDescent="0.2">
      <c r="B15" s="330" t="s">
        <v>20</v>
      </c>
      <c r="C15" s="318" t="s">
        <v>23</v>
      </c>
      <c r="D15" s="319" t="s">
        <v>43</v>
      </c>
      <c r="E15" s="320" t="s">
        <v>146</v>
      </c>
      <c r="F15" s="321"/>
      <c r="G15" s="321"/>
      <c r="H15" s="321"/>
      <c r="I15" s="321"/>
      <c r="J15" s="321"/>
      <c r="K15" s="321"/>
      <c r="L15" s="321"/>
      <c r="M15" s="321"/>
      <c r="N15" s="321"/>
      <c r="O15" s="321" t="s">
        <v>23</v>
      </c>
      <c r="P15" s="321"/>
      <c r="Q15" s="321"/>
      <c r="R15" s="321"/>
      <c r="S15" s="321"/>
      <c r="T15" s="321"/>
      <c r="U15" s="321"/>
      <c r="V15" s="321"/>
      <c r="W15" s="321"/>
      <c r="X15" s="321"/>
      <c r="Y15" s="321"/>
      <c r="Z15" s="321"/>
      <c r="AA15" s="166">
        <f t="shared" si="1"/>
        <v>0</v>
      </c>
      <c r="AB15" s="331">
        <f>IF(ISBLANK(C14),0,IF(OR(D14="FT",D14="PT",D14="T"),LABOR!AB14*$AE$5,IF(AND(D14="E",$AE$4="Yes"),LABOR!AB14,0)))</f>
        <v>0</v>
      </c>
      <c r="AC15" s="169">
        <f>IF(ISBLANK(C14),0,IF(OR(D14="FT",D14="PT",D14="T"),'FRINGE BENEFITS'!$J$38,IF(AND(D14="E",$AE$5="Yes"),'FRINGE BENEFITS'!$J$38,0)))</f>
        <v>0</v>
      </c>
      <c r="AD15" s="164">
        <f t="shared" si="0"/>
        <v>0</v>
      </c>
      <c r="AE15" s="108">
        <f>PRODUCT(AA15*AD15)</f>
        <v>0</v>
      </c>
      <c r="BB15" s="328" t="str">
        <f>IF(ISBLANK(BB12),"",VLOOKUP(BB12,#REF!,2,0))</f>
        <v/>
      </c>
    </row>
    <row r="16" spans="2:54" s="52" customFormat="1" ht="26.25" customHeight="1" x14ac:dyDescent="0.2">
      <c r="B16" s="330" t="s">
        <v>69</v>
      </c>
      <c r="C16" s="322" t="s">
        <v>23</v>
      </c>
      <c r="D16" s="319" t="s">
        <v>43</v>
      </c>
      <c r="E16" s="316" t="s">
        <v>70</v>
      </c>
      <c r="F16" s="317"/>
      <c r="G16" s="323"/>
      <c r="H16" s="317"/>
      <c r="I16" s="323"/>
      <c r="J16" s="323"/>
      <c r="K16" s="323"/>
      <c r="L16" s="323"/>
      <c r="M16" s="323"/>
      <c r="N16" s="323"/>
      <c r="O16" s="323"/>
      <c r="P16" s="323"/>
      <c r="Q16" s="323"/>
      <c r="R16" s="323"/>
      <c r="S16" s="323"/>
      <c r="T16" s="323"/>
      <c r="U16" s="323"/>
      <c r="V16" s="323"/>
      <c r="W16" s="323"/>
      <c r="X16" s="323"/>
      <c r="Y16" s="323"/>
      <c r="Z16" s="323"/>
      <c r="AA16" s="166">
        <f t="shared" ref="AA16" si="2">SUM(F16:Z16)</f>
        <v>0</v>
      </c>
      <c r="AB16" s="332"/>
      <c r="AC16" s="168">
        <f>IF(ISBLANK(C16),0,'FRINGE BENEFITS'!$G$38)</f>
        <v>0</v>
      </c>
      <c r="AD16" s="170">
        <f t="shared" ref="AD16" si="3">(AB16+AC16*AB16)</f>
        <v>0</v>
      </c>
      <c r="AE16" s="108">
        <f>PRODUCT(AA16*AD16)</f>
        <v>0</v>
      </c>
      <c r="AI16" s="52" t="s">
        <v>103</v>
      </c>
      <c r="BB16" s="27"/>
    </row>
    <row r="17" spans="2:54" s="52" customFormat="1" ht="26.25" customHeight="1" x14ac:dyDescent="0.2">
      <c r="B17" s="330" t="s">
        <v>20</v>
      </c>
      <c r="C17" s="318"/>
      <c r="D17" s="319" t="s">
        <v>43</v>
      </c>
      <c r="E17" s="320" t="s">
        <v>146</v>
      </c>
      <c r="F17" s="321"/>
      <c r="G17" s="321"/>
      <c r="H17" s="321"/>
      <c r="I17" s="321"/>
      <c r="J17" s="321"/>
      <c r="K17" s="321"/>
      <c r="L17" s="321"/>
      <c r="M17" s="321"/>
      <c r="N17" s="321" t="s">
        <v>23</v>
      </c>
      <c r="O17" s="321" t="s">
        <v>23</v>
      </c>
      <c r="P17" s="321" t="s">
        <v>23</v>
      </c>
      <c r="Q17" s="321"/>
      <c r="R17" s="321"/>
      <c r="S17" s="321"/>
      <c r="T17" s="321"/>
      <c r="U17" s="321"/>
      <c r="V17" s="321"/>
      <c r="W17" s="321"/>
      <c r="X17" s="321"/>
      <c r="Y17" s="321"/>
      <c r="Z17" s="321"/>
      <c r="AA17" s="167">
        <f t="shared" ref="AA17:AA33" si="4">SUM(F17:Z17)</f>
        <v>0</v>
      </c>
      <c r="AB17" s="331">
        <f>IF(ISBLANK(C16),0,IF(OR(D16="FT",D16="PT",D16="T"),LABOR!AB16*$AE$5,IF(AND(D16="E",$AE$4="Yes"),LABOR!AB16,0)))</f>
        <v>0</v>
      </c>
      <c r="AC17" s="169">
        <f>IF(ISBLANK(C16),0,IF(OR(D16="FT",D16="PT",D16="T"),'FRINGE BENEFITS'!$J$38,IF(AND(D16="E",$AE$5="Yes"),'FRINGE BENEFITS'!$J$38,0)))</f>
        <v>0</v>
      </c>
      <c r="AD17" s="164">
        <f t="shared" si="0"/>
        <v>0</v>
      </c>
      <c r="AE17" s="108">
        <f t="shared" ref="AE17:AE33" si="5">PRODUCT(AA17*AD17)</f>
        <v>0</v>
      </c>
      <c r="BB17" s="328" t="e">
        <f>IF(ISBLANK(BB14),"",VLOOKUP(BB14,#REF!,2,0))</f>
        <v>#REF!</v>
      </c>
    </row>
    <row r="18" spans="2:54" s="52" customFormat="1" ht="26.25" customHeight="1" x14ac:dyDescent="0.2">
      <c r="B18" s="330" t="s">
        <v>69</v>
      </c>
      <c r="C18" s="322" t="s">
        <v>23</v>
      </c>
      <c r="D18" s="319" t="s">
        <v>43</v>
      </c>
      <c r="E18" s="316" t="s">
        <v>70</v>
      </c>
      <c r="F18" s="317"/>
      <c r="G18" s="323"/>
      <c r="H18" s="317"/>
      <c r="I18" s="323"/>
      <c r="J18" s="323"/>
      <c r="K18" s="323"/>
      <c r="L18" s="323"/>
      <c r="M18" s="323"/>
      <c r="N18" s="323"/>
      <c r="O18" s="323"/>
      <c r="P18" s="323"/>
      <c r="Q18" s="323"/>
      <c r="R18" s="323"/>
      <c r="S18" s="323"/>
      <c r="T18" s="323"/>
      <c r="U18" s="323"/>
      <c r="V18" s="323"/>
      <c r="W18" s="323"/>
      <c r="X18" s="323"/>
      <c r="Y18" s="323"/>
      <c r="Z18" s="323"/>
      <c r="AA18" s="167">
        <f t="shared" si="4"/>
        <v>0</v>
      </c>
      <c r="AB18" s="332"/>
      <c r="AC18" s="168">
        <f>IF(ISBLANK(C18),0,'FRINGE BENEFITS'!$G$38)</f>
        <v>0</v>
      </c>
      <c r="AD18" s="164">
        <f t="shared" si="0"/>
        <v>0</v>
      </c>
      <c r="AE18" s="108">
        <f t="shared" si="5"/>
        <v>0</v>
      </c>
      <c r="BB18" s="328" t="e">
        <f>IF(ISBLANK(BB15),"",VLOOKUP(BB15,#REF!,2,0))</f>
        <v>#REF!</v>
      </c>
    </row>
    <row r="19" spans="2:54" s="52" customFormat="1" ht="26.25" customHeight="1" x14ac:dyDescent="0.2">
      <c r="B19" s="330" t="s">
        <v>20</v>
      </c>
      <c r="C19" s="318"/>
      <c r="D19" s="319" t="s">
        <v>43</v>
      </c>
      <c r="E19" s="320" t="s">
        <v>146</v>
      </c>
      <c r="F19" s="321"/>
      <c r="G19" s="321"/>
      <c r="H19" s="321"/>
      <c r="I19" s="321"/>
      <c r="J19" s="321"/>
      <c r="K19" s="321"/>
      <c r="L19" s="321"/>
      <c r="M19" s="321"/>
      <c r="N19" s="321" t="s">
        <v>23</v>
      </c>
      <c r="O19" s="321" t="s">
        <v>23</v>
      </c>
      <c r="P19" s="321" t="s">
        <v>23</v>
      </c>
      <c r="Q19" s="321"/>
      <c r="R19" s="321"/>
      <c r="S19" s="321"/>
      <c r="T19" s="321"/>
      <c r="U19" s="321"/>
      <c r="V19" s="321"/>
      <c r="W19" s="321"/>
      <c r="X19" s="321"/>
      <c r="Y19" s="321"/>
      <c r="Z19" s="321"/>
      <c r="AA19" s="167">
        <f t="shared" si="4"/>
        <v>0</v>
      </c>
      <c r="AB19" s="331">
        <f>IF(ISBLANK(C18),0,IF(OR(D18="FT",D18="PT",D18="T"),LABOR!AB18*$AE$5,IF(AND(D18="E",$AE$4="Yes"),LABOR!AB18,0)))</f>
        <v>0</v>
      </c>
      <c r="AC19" s="169">
        <f>IF(ISBLANK(C18),0,IF(OR(D18="FT",D18="PT",D18="T"),'FRINGE BENEFITS'!$J$38,IF(AND(D18="E",$AE$5="Yes"),'FRINGE BENEFITS'!$J$38,0)))</f>
        <v>0</v>
      </c>
      <c r="AD19" s="164">
        <f t="shared" si="0"/>
        <v>0</v>
      </c>
      <c r="AE19" s="108">
        <f t="shared" si="5"/>
        <v>0</v>
      </c>
      <c r="BB19" s="328" t="str">
        <f>IF(ISBLANK(BB16),"",VLOOKUP(BB16,#REF!,2,0))</f>
        <v/>
      </c>
    </row>
    <row r="20" spans="2:54" s="52" customFormat="1" ht="26.25" customHeight="1" x14ac:dyDescent="0.2">
      <c r="B20" s="330" t="s">
        <v>69</v>
      </c>
      <c r="C20" s="322"/>
      <c r="D20" s="319" t="s">
        <v>43</v>
      </c>
      <c r="E20" s="316" t="s">
        <v>70</v>
      </c>
      <c r="F20" s="317"/>
      <c r="G20" s="323"/>
      <c r="H20" s="317"/>
      <c r="I20" s="323"/>
      <c r="J20" s="323"/>
      <c r="K20" s="323"/>
      <c r="L20" s="323"/>
      <c r="M20" s="323"/>
      <c r="N20" s="323"/>
      <c r="O20" s="323"/>
      <c r="P20" s="323"/>
      <c r="Q20" s="323"/>
      <c r="R20" s="323"/>
      <c r="S20" s="323"/>
      <c r="T20" s="323"/>
      <c r="U20" s="323"/>
      <c r="V20" s="323"/>
      <c r="W20" s="323"/>
      <c r="X20" s="323"/>
      <c r="Y20" s="323"/>
      <c r="Z20" s="323"/>
      <c r="AA20" s="167">
        <f t="shared" si="4"/>
        <v>0</v>
      </c>
      <c r="AB20" s="332"/>
      <c r="AC20" s="168">
        <f>IF(ISBLANK(C20),0,'FRINGE BENEFITS'!$G$38)</f>
        <v>0</v>
      </c>
      <c r="AD20" s="164">
        <f t="shared" si="0"/>
        <v>0</v>
      </c>
      <c r="AE20" s="108">
        <f t="shared" si="5"/>
        <v>0</v>
      </c>
      <c r="BB20" s="27"/>
    </row>
    <row r="21" spans="2:54" s="52" customFormat="1" ht="26.25" customHeight="1" x14ac:dyDescent="0.2">
      <c r="B21" s="330" t="s">
        <v>20</v>
      </c>
      <c r="C21" s="318"/>
      <c r="D21" s="319" t="s">
        <v>43</v>
      </c>
      <c r="E21" s="320" t="s">
        <v>146</v>
      </c>
      <c r="F21" s="321"/>
      <c r="G21" s="321"/>
      <c r="H21" s="321"/>
      <c r="I21" s="321"/>
      <c r="J21" s="321"/>
      <c r="K21" s="321"/>
      <c r="L21" s="321"/>
      <c r="M21" s="321"/>
      <c r="N21" s="321"/>
      <c r="O21" s="321"/>
      <c r="P21" s="321"/>
      <c r="Q21" s="321"/>
      <c r="R21" s="321"/>
      <c r="S21" s="321"/>
      <c r="T21" s="321"/>
      <c r="U21" s="321"/>
      <c r="V21" s="321"/>
      <c r="W21" s="321"/>
      <c r="X21" s="321"/>
      <c r="Y21" s="321"/>
      <c r="Z21" s="321"/>
      <c r="AA21" s="167">
        <f t="shared" si="4"/>
        <v>0</v>
      </c>
      <c r="AB21" s="331">
        <f>IF(ISBLANK(C20),0,IF(OR(D20="FT",D20="PT",D20="T"),LABOR!AB20*$AE$5,IF(AND(D20="E",$AE$4="Yes"),LABOR!AB20,0)))</f>
        <v>0</v>
      </c>
      <c r="AC21" s="169">
        <f>IF(ISBLANK(C20),0,IF(OR(D20="FT",D20="PT",D20="T"),'FRINGE BENEFITS'!$J$38,IF(AND(D20="E",$AE$5="Yes"),'FRINGE BENEFITS'!$J$38,0)))</f>
        <v>0</v>
      </c>
      <c r="AD21" s="164">
        <f t="shared" si="0"/>
        <v>0</v>
      </c>
      <c r="AE21" s="108">
        <f t="shared" si="5"/>
        <v>0</v>
      </c>
      <c r="BB21" s="328" t="e">
        <f>IF(ISBLANK(BB18),"",VLOOKUP(BB18,#REF!,2,0))</f>
        <v>#REF!</v>
      </c>
    </row>
    <row r="22" spans="2:54" s="52" customFormat="1" ht="26.25" customHeight="1" x14ac:dyDescent="0.2">
      <c r="B22" s="330" t="s">
        <v>69</v>
      </c>
      <c r="C22" s="322"/>
      <c r="D22" s="319" t="s">
        <v>43</v>
      </c>
      <c r="E22" s="316" t="s">
        <v>70</v>
      </c>
      <c r="F22" s="323"/>
      <c r="G22" s="323"/>
      <c r="H22" s="323"/>
      <c r="I22" s="323"/>
      <c r="J22" s="323"/>
      <c r="K22" s="323"/>
      <c r="L22" s="323"/>
      <c r="M22" s="323"/>
      <c r="N22" s="323"/>
      <c r="O22" s="323"/>
      <c r="P22" s="323"/>
      <c r="Q22" s="323"/>
      <c r="R22" s="323"/>
      <c r="S22" s="323"/>
      <c r="T22" s="323"/>
      <c r="U22" s="323"/>
      <c r="V22" s="323"/>
      <c r="W22" s="323"/>
      <c r="X22" s="323"/>
      <c r="Y22" s="323"/>
      <c r="Z22" s="323"/>
      <c r="AA22" s="167">
        <f t="shared" si="4"/>
        <v>0</v>
      </c>
      <c r="AB22" s="332"/>
      <c r="AC22" s="168">
        <f>IF(ISBLANK(C22),0,'FRINGE BENEFITS'!$G$38)</f>
        <v>0</v>
      </c>
      <c r="AD22" s="164">
        <f t="shared" si="0"/>
        <v>0</v>
      </c>
      <c r="AE22" s="108">
        <f t="shared" si="5"/>
        <v>0</v>
      </c>
      <c r="BB22" s="328" t="e">
        <f>IF(ISBLANK(BB19),"",VLOOKUP(BB19,#REF!,2,0))</f>
        <v>#REF!</v>
      </c>
    </row>
    <row r="23" spans="2:54" s="52" customFormat="1" ht="26.25" customHeight="1" x14ac:dyDescent="0.2">
      <c r="B23" s="330" t="s">
        <v>20</v>
      </c>
      <c r="C23" s="318"/>
      <c r="D23" s="319" t="s">
        <v>43</v>
      </c>
      <c r="E23" s="320" t="s">
        <v>146</v>
      </c>
      <c r="F23" s="321"/>
      <c r="G23" s="321"/>
      <c r="H23" s="321"/>
      <c r="I23" s="321"/>
      <c r="J23" s="321"/>
      <c r="K23" s="321"/>
      <c r="L23" s="321"/>
      <c r="M23" s="321"/>
      <c r="N23" s="321"/>
      <c r="O23" s="321"/>
      <c r="P23" s="321"/>
      <c r="Q23" s="321"/>
      <c r="R23" s="321"/>
      <c r="S23" s="321"/>
      <c r="T23" s="321"/>
      <c r="U23" s="321"/>
      <c r="V23" s="321"/>
      <c r="W23" s="321"/>
      <c r="X23" s="321"/>
      <c r="Y23" s="321"/>
      <c r="Z23" s="321"/>
      <c r="AA23" s="167">
        <f t="shared" si="4"/>
        <v>0</v>
      </c>
      <c r="AB23" s="331">
        <f>IF(ISBLANK(C22),0,IF(OR(D22="FT",D22="PT",D22="T"),LABOR!AB22*$AE$5,IF(AND(D22="E",$AE$4="Yes"),LABOR!AB22,0)))</f>
        <v>0</v>
      </c>
      <c r="AC23" s="169">
        <f>IF(ISBLANK(C22),0,IF(OR(D22="FT",D22="PT",D22="T"),'FRINGE BENEFITS'!$J$38,IF(AND(D22="E",$AE$5="Yes"),'FRINGE BENEFITS'!$J$38,0)))</f>
        <v>0</v>
      </c>
      <c r="AD23" s="164">
        <f t="shared" si="0"/>
        <v>0</v>
      </c>
      <c r="AE23" s="108">
        <f t="shared" si="5"/>
        <v>0</v>
      </c>
      <c r="BB23" s="328" t="str">
        <f>IF(ISBLANK(BB20),"",VLOOKUP(BB20,#REF!,2,0))</f>
        <v/>
      </c>
    </row>
    <row r="24" spans="2:54" s="52" customFormat="1" ht="26.25" customHeight="1" x14ac:dyDescent="0.2">
      <c r="B24" s="330" t="s">
        <v>69</v>
      </c>
      <c r="C24" s="322"/>
      <c r="D24" s="319" t="s">
        <v>43</v>
      </c>
      <c r="E24" s="316" t="s">
        <v>70</v>
      </c>
      <c r="F24" s="323"/>
      <c r="G24" s="323"/>
      <c r="H24" s="323"/>
      <c r="I24" s="323"/>
      <c r="J24" s="323"/>
      <c r="K24" s="323"/>
      <c r="L24" s="323"/>
      <c r="M24" s="323"/>
      <c r="N24" s="323"/>
      <c r="O24" s="323"/>
      <c r="P24" s="323"/>
      <c r="Q24" s="323"/>
      <c r="R24" s="323"/>
      <c r="S24" s="323"/>
      <c r="T24" s="323"/>
      <c r="U24" s="323"/>
      <c r="V24" s="323"/>
      <c r="W24" s="323"/>
      <c r="X24" s="323"/>
      <c r="Y24" s="323"/>
      <c r="Z24" s="323"/>
      <c r="AA24" s="167">
        <f t="shared" si="4"/>
        <v>0</v>
      </c>
      <c r="AB24" s="332"/>
      <c r="AC24" s="168">
        <f>IF(ISBLANK(C24),0,'FRINGE BENEFITS'!$G$38)</f>
        <v>0</v>
      </c>
      <c r="AD24" s="164">
        <f t="shared" si="0"/>
        <v>0</v>
      </c>
      <c r="AE24" s="108">
        <f t="shared" si="5"/>
        <v>0</v>
      </c>
      <c r="BB24" s="27"/>
    </row>
    <row r="25" spans="2:54" s="52" customFormat="1" ht="26.25" customHeight="1" x14ac:dyDescent="0.2">
      <c r="B25" s="330" t="s">
        <v>20</v>
      </c>
      <c r="C25" s="318"/>
      <c r="D25" s="319" t="s">
        <v>43</v>
      </c>
      <c r="E25" s="320" t="s">
        <v>146</v>
      </c>
      <c r="F25" s="321"/>
      <c r="G25" s="321"/>
      <c r="H25" s="321"/>
      <c r="I25" s="321"/>
      <c r="J25" s="321"/>
      <c r="K25" s="321"/>
      <c r="L25" s="321"/>
      <c r="M25" s="321"/>
      <c r="N25" s="321"/>
      <c r="O25" s="321"/>
      <c r="P25" s="321"/>
      <c r="Q25" s="321"/>
      <c r="R25" s="321"/>
      <c r="S25" s="321"/>
      <c r="T25" s="321"/>
      <c r="U25" s="321"/>
      <c r="V25" s="321"/>
      <c r="W25" s="321"/>
      <c r="X25" s="321"/>
      <c r="Y25" s="321"/>
      <c r="Z25" s="321"/>
      <c r="AA25" s="167">
        <f t="shared" si="4"/>
        <v>0</v>
      </c>
      <c r="AB25" s="331">
        <f>IF(ISBLANK(C24),0,IF(OR(D24="FT",D24="PT",D24="T"),LABOR!AB24*$AE$5,IF(AND(D24="E",$AE$4="Yes"),LABOR!AB24,0)))</f>
        <v>0</v>
      </c>
      <c r="AC25" s="169">
        <f>IF(ISBLANK(C24),0,IF(OR(D24="FT",D24="PT",D24="T"),'FRINGE BENEFITS'!$J$38,IF(AND(D24="E",$AE$5="Yes"),'FRINGE BENEFITS'!$J$38,0)))</f>
        <v>0</v>
      </c>
      <c r="AD25" s="164">
        <f t="shared" si="0"/>
        <v>0</v>
      </c>
      <c r="AE25" s="108">
        <f t="shared" si="5"/>
        <v>0</v>
      </c>
      <c r="BB25" s="328" t="e">
        <f>IF(ISBLANK(BB22),"",VLOOKUP(BB22,#REF!,2,0))</f>
        <v>#REF!</v>
      </c>
    </row>
    <row r="26" spans="2:54" s="52" customFormat="1" ht="26.25" customHeight="1" x14ac:dyDescent="0.2">
      <c r="B26" s="330" t="s">
        <v>69</v>
      </c>
      <c r="C26" s="322"/>
      <c r="D26" s="319" t="s">
        <v>43</v>
      </c>
      <c r="E26" s="316" t="s">
        <v>70</v>
      </c>
      <c r="F26" s="323"/>
      <c r="G26" s="323"/>
      <c r="H26" s="323"/>
      <c r="I26" s="323"/>
      <c r="J26" s="323"/>
      <c r="K26" s="323"/>
      <c r="L26" s="323"/>
      <c r="M26" s="323"/>
      <c r="N26" s="323"/>
      <c r="O26" s="323"/>
      <c r="P26" s="323"/>
      <c r="Q26" s="323"/>
      <c r="R26" s="323"/>
      <c r="S26" s="323"/>
      <c r="T26" s="323"/>
      <c r="U26" s="323"/>
      <c r="V26" s="323"/>
      <c r="W26" s="323"/>
      <c r="X26" s="323"/>
      <c r="Y26" s="323"/>
      <c r="Z26" s="323"/>
      <c r="AA26" s="167">
        <f t="shared" si="4"/>
        <v>0</v>
      </c>
      <c r="AB26" s="332"/>
      <c r="AC26" s="168">
        <f>IF(ISBLANK(C26),0,'FRINGE BENEFITS'!$G$38)</f>
        <v>0</v>
      </c>
      <c r="AD26" s="164">
        <f t="shared" si="0"/>
        <v>0</v>
      </c>
      <c r="AE26" s="108">
        <f t="shared" si="5"/>
        <v>0</v>
      </c>
      <c r="BB26" s="328" t="e">
        <f>IF(ISBLANK(BB23),"",VLOOKUP(BB23,#REF!,2,0))</f>
        <v>#REF!</v>
      </c>
    </row>
    <row r="27" spans="2:54" s="52" customFormat="1" ht="26.25" customHeight="1" x14ac:dyDescent="0.2">
      <c r="B27" s="330" t="s">
        <v>20</v>
      </c>
      <c r="C27" s="318"/>
      <c r="D27" s="319" t="s">
        <v>43</v>
      </c>
      <c r="E27" s="320" t="s">
        <v>146</v>
      </c>
      <c r="F27" s="321"/>
      <c r="G27" s="321"/>
      <c r="H27" s="321"/>
      <c r="I27" s="321"/>
      <c r="J27" s="321"/>
      <c r="K27" s="321"/>
      <c r="L27" s="321"/>
      <c r="M27" s="321"/>
      <c r="N27" s="321"/>
      <c r="O27" s="321"/>
      <c r="P27" s="321"/>
      <c r="Q27" s="321"/>
      <c r="R27" s="321"/>
      <c r="S27" s="321"/>
      <c r="T27" s="321"/>
      <c r="U27" s="321"/>
      <c r="V27" s="321"/>
      <c r="W27" s="321"/>
      <c r="X27" s="321"/>
      <c r="Y27" s="321"/>
      <c r="Z27" s="321"/>
      <c r="AA27" s="167">
        <f t="shared" si="4"/>
        <v>0</v>
      </c>
      <c r="AB27" s="331">
        <f>IF(ISBLANK(C26),0,IF(OR(D26="FT",D26="PT",D26="T"),LABOR!AB26*$AE$5,IF(AND(D26="E",$AE$4="Yes"),LABOR!AB26,0)))</f>
        <v>0</v>
      </c>
      <c r="AC27" s="169">
        <f>IF(ISBLANK(C26),0,IF(OR(D26="FT",D26="PT",D26="T"),'FRINGE BENEFITS'!$J$38,IF(AND(D26="E",$AE$5="Yes"),'FRINGE BENEFITS'!$J$38,0)))</f>
        <v>0</v>
      </c>
      <c r="AD27" s="164">
        <f t="shared" si="0"/>
        <v>0</v>
      </c>
      <c r="AE27" s="108">
        <f t="shared" si="5"/>
        <v>0</v>
      </c>
      <c r="BB27" s="328" t="str">
        <f>IF(ISBLANK(BB24),"",VLOOKUP(BB24,#REF!,2,0))</f>
        <v/>
      </c>
    </row>
    <row r="28" spans="2:54" s="52" customFormat="1" ht="26.25" customHeight="1" x14ac:dyDescent="0.2">
      <c r="B28" s="330" t="s">
        <v>69</v>
      </c>
      <c r="C28" s="322"/>
      <c r="D28" s="319" t="s">
        <v>43</v>
      </c>
      <c r="E28" s="316" t="s">
        <v>70</v>
      </c>
      <c r="F28" s="323"/>
      <c r="G28" s="323"/>
      <c r="H28" s="323"/>
      <c r="I28" s="323"/>
      <c r="J28" s="323"/>
      <c r="K28" s="323"/>
      <c r="L28" s="323"/>
      <c r="M28" s="323"/>
      <c r="N28" s="323"/>
      <c r="O28" s="323"/>
      <c r="P28" s="323"/>
      <c r="Q28" s="323"/>
      <c r="R28" s="323"/>
      <c r="S28" s="323"/>
      <c r="T28" s="323"/>
      <c r="U28" s="323"/>
      <c r="V28" s="323"/>
      <c r="W28" s="323"/>
      <c r="X28" s="323"/>
      <c r="Y28" s="323"/>
      <c r="Z28" s="323"/>
      <c r="AA28" s="167">
        <f t="shared" si="4"/>
        <v>0</v>
      </c>
      <c r="AB28" s="332"/>
      <c r="AC28" s="168">
        <f>IF(ISBLANK(C28),0,'FRINGE BENEFITS'!$G$38)</f>
        <v>0</v>
      </c>
      <c r="AD28" s="164">
        <f t="shared" si="0"/>
        <v>0</v>
      </c>
      <c r="AE28" s="108">
        <f t="shared" si="5"/>
        <v>0</v>
      </c>
      <c r="BB28" s="27"/>
    </row>
    <row r="29" spans="2:54" s="52" customFormat="1" ht="26.25" customHeight="1" x14ac:dyDescent="0.2">
      <c r="B29" s="330" t="s">
        <v>20</v>
      </c>
      <c r="C29" s="318"/>
      <c r="D29" s="319" t="s">
        <v>43</v>
      </c>
      <c r="E29" s="320" t="s">
        <v>146</v>
      </c>
      <c r="F29" s="321"/>
      <c r="G29" s="321"/>
      <c r="H29" s="321"/>
      <c r="I29" s="321"/>
      <c r="J29" s="321"/>
      <c r="K29" s="321"/>
      <c r="L29" s="321"/>
      <c r="M29" s="321"/>
      <c r="N29" s="321"/>
      <c r="O29" s="321"/>
      <c r="P29" s="321"/>
      <c r="Q29" s="321"/>
      <c r="R29" s="321"/>
      <c r="S29" s="321"/>
      <c r="T29" s="321"/>
      <c r="U29" s="321"/>
      <c r="V29" s="321"/>
      <c r="W29" s="321"/>
      <c r="X29" s="321"/>
      <c r="Y29" s="321"/>
      <c r="Z29" s="321"/>
      <c r="AA29" s="167">
        <f t="shared" si="4"/>
        <v>0</v>
      </c>
      <c r="AB29" s="331">
        <f>IF(ISBLANK(C28),0,IF(OR(D28="FT",D28="PT",D28="T"),LABOR!AB28*$AE$5,IF(AND(D28="E",$AE$4="Yes"),LABOR!AB28,0)))</f>
        <v>0</v>
      </c>
      <c r="AC29" s="169">
        <f>IF(ISBLANK(C28),0,IF(OR(D28="FT",D28="PT",D28="T"),'FRINGE BENEFITS'!$J$38,IF(AND(D28="E",$AE$5="Yes"),'FRINGE BENEFITS'!$J$38,0)))</f>
        <v>0</v>
      </c>
      <c r="AD29" s="164">
        <f t="shared" si="0"/>
        <v>0</v>
      </c>
      <c r="AE29" s="108">
        <f t="shared" si="5"/>
        <v>0</v>
      </c>
      <c r="BB29" s="328" t="e">
        <f>IF(ISBLANK(BB26),"",VLOOKUP(BB26,#REF!,2,0))</f>
        <v>#REF!</v>
      </c>
    </row>
    <row r="30" spans="2:54" s="52" customFormat="1" ht="26.25" customHeight="1" x14ac:dyDescent="0.2">
      <c r="B30" s="330" t="s">
        <v>69</v>
      </c>
      <c r="C30" s="322"/>
      <c r="D30" s="319" t="s">
        <v>43</v>
      </c>
      <c r="E30" s="316" t="s">
        <v>70</v>
      </c>
      <c r="F30" s="323"/>
      <c r="G30" s="323"/>
      <c r="H30" s="323"/>
      <c r="I30" s="323"/>
      <c r="J30" s="323"/>
      <c r="K30" s="323"/>
      <c r="L30" s="323"/>
      <c r="M30" s="323"/>
      <c r="N30" s="323"/>
      <c r="O30" s="323"/>
      <c r="P30" s="323"/>
      <c r="Q30" s="323"/>
      <c r="R30" s="323"/>
      <c r="S30" s="323"/>
      <c r="T30" s="323"/>
      <c r="U30" s="323"/>
      <c r="V30" s="323"/>
      <c r="W30" s="323"/>
      <c r="X30" s="323"/>
      <c r="Y30" s="323"/>
      <c r="Z30" s="323"/>
      <c r="AA30" s="167">
        <f t="shared" ref="AA30:AA31" si="6">SUM(F30:Z30)</f>
        <v>0</v>
      </c>
      <c r="AB30" s="332"/>
      <c r="AC30" s="168">
        <f>IF(ISBLANK(C30),0,'FRINGE BENEFITS'!$G$38)</f>
        <v>0</v>
      </c>
      <c r="AD30" s="164">
        <f t="shared" si="0"/>
        <v>0</v>
      </c>
      <c r="AE30" s="108">
        <f t="shared" si="5"/>
        <v>0</v>
      </c>
      <c r="BB30" s="328" t="e">
        <f>IF(ISBLANK(BB25),"",VLOOKUP(BB25,#REF!,2,0))</f>
        <v>#REF!</v>
      </c>
    </row>
    <row r="31" spans="2:54" s="52" customFormat="1" ht="26.25" customHeight="1" x14ac:dyDescent="0.2">
      <c r="B31" s="330" t="s">
        <v>20</v>
      </c>
      <c r="C31" s="318"/>
      <c r="D31" s="319" t="s">
        <v>43</v>
      </c>
      <c r="E31" s="320" t="s">
        <v>146</v>
      </c>
      <c r="F31" s="321"/>
      <c r="G31" s="321"/>
      <c r="H31" s="321"/>
      <c r="I31" s="321"/>
      <c r="J31" s="321"/>
      <c r="K31" s="321"/>
      <c r="L31" s="321"/>
      <c r="M31" s="321"/>
      <c r="N31" s="321"/>
      <c r="O31" s="321"/>
      <c r="P31" s="321"/>
      <c r="Q31" s="321"/>
      <c r="R31" s="321"/>
      <c r="S31" s="321"/>
      <c r="T31" s="321"/>
      <c r="U31" s="321"/>
      <c r="V31" s="321"/>
      <c r="W31" s="321"/>
      <c r="X31" s="321"/>
      <c r="Y31" s="321"/>
      <c r="Z31" s="321"/>
      <c r="AA31" s="167">
        <f t="shared" si="6"/>
        <v>0</v>
      </c>
      <c r="AB31" s="331">
        <f>IF(ISBLANK(C30),0,IF(OR(D30="FT",D30="PT",D30="T"),LABOR!AB30*$AE$5,IF(AND(D30="E",$AE$4="Yes"),LABOR!AB30,0)))</f>
        <v>0</v>
      </c>
      <c r="AC31" s="169">
        <f>IF(ISBLANK(C30),0,IF(OR(D30="FT",D30="PT",D30="T"),'FRINGE BENEFITS'!$J$38,IF(AND(D30="E",$AE$5="Yes"),'FRINGE BENEFITS'!$J$38,0)))</f>
        <v>0</v>
      </c>
      <c r="AD31" s="164">
        <f t="shared" si="0"/>
        <v>0</v>
      </c>
      <c r="AE31" s="108">
        <f t="shared" si="5"/>
        <v>0</v>
      </c>
      <c r="BB31" s="328" t="e">
        <f>IF(ISBLANK(BB26),"",VLOOKUP(BB26,#REF!,2,0))</f>
        <v>#REF!</v>
      </c>
    </row>
    <row r="32" spans="2:54" s="52" customFormat="1" ht="26.25" customHeight="1" x14ac:dyDescent="0.2">
      <c r="B32" s="330" t="s">
        <v>69</v>
      </c>
      <c r="C32" s="322"/>
      <c r="D32" s="319" t="s">
        <v>43</v>
      </c>
      <c r="E32" s="316" t="s">
        <v>70</v>
      </c>
      <c r="F32" s="323"/>
      <c r="G32" s="323"/>
      <c r="H32" s="323"/>
      <c r="I32" s="323"/>
      <c r="J32" s="323"/>
      <c r="K32" s="323"/>
      <c r="L32" s="323"/>
      <c r="M32" s="323"/>
      <c r="N32" s="323"/>
      <c r="O32" s="323"/>
      <c r="P32" s="323"/>
      <c r="Q32" s="323"/>
      <c r="R32" s="323"/>
      <c r="S32" s="323"/>
      <c r="T32" s="323"/>
      <c r="U32" s="323"/>
      <c r="V32" s="323"/>
      <c r="W32" s="323"/>
      <c r="X32" s="323"/>
      <c r="Y32" s="323"/>
      <c r="Z32" s="323"/>
      <c r="AA32" s="167">
        <f t="shared" si="4"/>
        <v>0</v>
      </c>
      <c r="AB32" s="332"/>
      <c r="AC32" s="168">
        <f>IF(ISBLANK(C32),0,'FRINGE BENEFITS'!$G$38)</f>
        <v>0</v>
      </c>
      <c r="AD32" s="164">
        <f t="shared" si="0"/>
        <v>0</v>
      </c>
      <c r="AE32" s="108">
        <f t="shared" si="5"/>
        <v>0</v>
      </c>
      <c r="BB32" s="328" t="e">
        <f>IF(ISBLANK(BB27),"",VLOOKUP(BB27,#REF!,2,0))</f>
        <v>#REF!</v>
      </c>
    </row>
    <row r="33" spans="2:54" s="52" customFormat="1" ht="26.25" customHeight="1" x14ac:dyDescent="0.2">
      <c r="B33" s="330" t="s">
        <v>20</v>
      </c>
      <c r="C33" s="318"/>
      <c r="D33" s="319" t="s">
        <v>43</v>
      </c>
      <c r="E33" s="320" t="s">
        <v>146</v>
      </c>
      <c r="F33" s="321"/>
      <c r="G33" s="321"/>
      <c r="H33" s="321"/>
      <c r="I33" s="321"/>
      <c r="J33" s="321"/>
      <c r="K33" s="321"/>
      <c r="L33" s="321"/>
      <c r="M33" s="321"/>
      <c r="N33" s="321"/>
      <c r="O33" s="321"/>
      <c r="P33" s="321"/>
      <c r="Q33" s="321"/>
      <c r="R33" s="321"/>
      <c r="S33" s="321"/>
      <c r="T33" s="321"/>
      <c r="U33" s="321"/>
      <c r="V33" s="321"/>
      <c r="W33" s="321"/>
      <c r="X33" s="321"/>
      <c r="Y33" s="321"/>
      <c r="Z33" s="321"/>
      <c r="AA33" s="167">
        <f t="shared" si="4"/>
        <v>0</v>
      </c>
      <c r="AB33" s="331">
        <f>IF(ISBLANK(C32),0,IF(OR(D32="FT",D32="PT",D32="T"),LABOR!AB32*$AE$5,IF(AND(D32="E",$AE$4="Yes"),LABOR!AB32,0)))</f>
        <v>0</v>
      </c>
      <c r="AC33" s="169">
        <f>IF(ISBLANK(C32),0,IF(OR(D32="FT",D32="PT",D32="T"),'FRINGE BENEFITS'!$J$38,IF(AND(D32="E",$AE$5="Yes"),'FRINGE BENEFITS'!$J$38,0)))</f>
        <v>0</v>
      </c>
      <c r="AD33" s="164">
        <f t="shared" si="0"/>
        <v>0</v>
      </c>
      <c r="AE33" s="108">
        <f t="shared" si="5"/>
        <v>0</v>
      </c>
      <c r="BB33" s="328" t="str">
        <f>IF(ISBLANK(BB28),"",VLOOKUP(BB28,#REF!,2,0))</f>
        <v/>
      </c>
    </row>
    <row r="34" spans="2:54" s="52" customFormat="1" ht="26.25" customHeight="1" x14ac:dyDescent="0.2">
      <c r="B34" s="330" t="s">
        <v>69</v>
      </c>
      <c r="C34" s="322"/>
      <c r="D34" s="319" t="s">
        <v>43</v>
      </c>
      <c r="E34" s="316" t="s">
        <v>70</v>
      </c>
      <c r="F34" s="323"/>
      <c r="G34" s="323"/>
      <c r="H34" s="323"/>
      <c r="I34" s="323"/>
      <c r="J34" s="323"/>
      <c r="K34" s="323"/>
      <c r="L34" s="323"/>
      <c r="M34" s="323"/>
      <c r="N34" s="323"/>
      <c r="O34" s="323"/>
      <c r="P34" s="323"/>
      <c r="Q34" s="323"/>
      <c r="R34" s="323"/>
      <c r="S34" s="323"/>
      <c r="T34" s="323"/>
      <c r="U34" s="323"/>
      <c r="V34" s="323"/>
      <c r="W34" s="323"/>
      <c r="X34" s="323"/>
      <c r="Y34" s="323"/>
      <c r="Z34" s="323"/>
      <c r="AA34" s="167">
        <f t="shared" ref="AA34:AA35" si="7">SUM(F34:Z34)</f>
        <v>0</v>
      </c>
      <c r="AB34" s="332"/>
      <c r="AC34" s="168">
        <f>IF(ISBLANK(C34),0,'FRINGE BENEFITS'!$G$38)</f>
        <v>0</v>
      </c>
      <c r="AD34" s="164">
        <f t="shared" ref="AD34:AD35" si="8">(AB34+AC34*AB34)</f>
        <v>0</v>
      </c>
      <c r="AE34" s="108">
        <f t="shared" ref="AE34:AE35" si="9">PRODUCT(AA34*AD34)</f>
        <v>0</v>
      </c>
      <c r="BB34" s="328" t="e">
        <f>IF(ISBLANK(BB29),"",VLOOKUP(BB29,#REF!,2,0))</f>
        <v>#REF!</v>
      </c>
    </row>
    <row r="35" spans="2:54" s="52" customFormat="1" ht="26.25" customHeight="1" x14ac:dyDescent="0.2">
      <c r="B35" s="330" t="s">
        <v>20</v>
      </c>
      <c r="C35" s="318"/>
      <c r="D35" s="319" t="s">
        <v>43</v>
      </c>
      <c r="E35" s="320" t="s">
        <v>146</v>
      </c>
      <c r="F35" s="321"/>
      <c r="G35" s="321"/>
      <c r="H35" s="321"/>
      <c r="I35" s="321"/>
      <c r="J35" s="321"/>
      <c r="K35" s="321"/>
      <c r="L35" s="321"/>
      <c r="M35" s="321"/>
      <c r="N35" s="321"/>
      <c r="O35" s="321"/>
      <c r="P35" s="321"/>
      <c r="Q35" s="321"/>
      <c r="R35" s="321"/>
      <c r="S35" s="321"/>
      <c r="T35" s="321"/>
      <c r="U35" s="321"/>
      <c r="V35" s="321"/>
      <c r="W35" s="321"/>
      <c r="X35" s="321"/>
      <c r="Y35" s="321"/>
      <c r="Z35" s="321"/>
      <c r="AA35" s="167">
        <f t="shared" si="7"/>
        <v>0</v>
      </c>
      <c r="AB35" s="331">
        <f>IF(ISBLANK(C34),0,IF(OR(D34="FT",D34="PT",D34="T"),LABOR!AB34*$AE$5,IF(AND(D34="E",$AE$4="Yes"),LABOR!AB34,0)))</f>
        <v>0</v>
      </c>
      <c r="AC35" s="169">
        <f>IF(ISBLANK(C34),0,IF(OR(D34="FT",D34="PT",D34="T"),'FRINGE BENEFITS'!$J$38,IF(AND(D34="E",$AE$5="Yes"),'FRINGE BENEFITS'!$J$38,0)))</f>
        <v>0</v>
      </c>
      <c r="AD35" s="164">
        <f t="shared" si="8"/>
        <v>0</v>
      </c>
      <c r="AE35" s="108">
        <f t="shared" si="9"/>
        <v>0</v>
      </c>
      <c r="BB35" s="328" t="e">
        <f>IF(ISBLANK(BB30),"",VLOOKUP(BB30,#REF!,2,0))</f>
        <v>#REF!</v>
      </c>
    </row>
    <row r="36" spans="2:54" s="52" customFormat="1" ht="26.25" customHeight="1" x14ac:dyDescent="0.2">
      <c r="B36" s="330" t="s">
        <v>69</v>
      </c>
      <c r="C36" s="322"/>
      <c r="D36" s="319" t="s">
        <v>43</v>
      </c>
      <c r="E36" s="316" t="s">
        <v>70</v>
      </c>
      <c r="F36" s="323"/>
      <c r="G36" s="323"/>
      <c r="H36" s="323"/>
      <c r="I36" s="323"/>
      <c r="J36" s="323"/>
      <c r="K36" s="323"/>
      <c r="L36" s="323"/>
      <c r="M36" s="323"/>
      <c r="N36" s="323"/>
      <c r="O36" s="323"/>
      <c r="P36" s="323"/>
      <c r="Q36" s="323"/>
      <c r="R36" s="323"/>
      <c r="S36" s="323"/>
      <c r="T36" s="323"/>
      <c r="U36" s="323"/>
      <c r="V36" s="323"/>
      <c r="W36" s="323"/>
      <c r="X36" s="323"/>
      <c r="Y36" s="323"/>
      <c r="Z36" s="323"/>
      <c r="AA36" s="167">
        <f t="shared" ref="AA36:AA37" si="10">SUM(F36:Z36)</f>
        <v>0</v>
      </c>
      <c r="AB36" s="332"/>
      <c r="AC36" s="168">
        <f>IF(ISBLANK(C36),0,'FRINGE BENEFITS'!$G$38)</f>
        <v>0</v>
      </c>
      <c r="AD36" s="164">
        <f t="shared" ref="AD36:AD37" si="11">(AB36+AC36*AB36)</f>
        <v>0</v>
      </c>
      <c r="AE36" s="108">
        <f t="shared" ref="AE36:AE37" si="12">PRODUCT(AA36*AD36)</f>
        <v>0</v>
      </c>
      <c r="BB36" s="328" t="e">
        <f>IF(ISBLANK(BB31),"",VLOOKUP(BB31,#REF!,2,0))</f>
        <v>#REF!</v>
      </c>
    </row>
    <row r="37" spans="2:54" s="52" customFormat="1" ht="26.25" customHeight="1" x14ac:dyDescent="0.2">
      <c r="B37" s="330" t="s">
        <v>20</v>
      </c>
      <c r="C37" s="318"/>
      <c r="D37" s="319" t="s">
        <v>43</v>
      </c>
      <c r="E37" s="320" t="s">
        <v>146</v>
      </c>
      <c r="F37" s="321"/>
      <c r="G37" s="321"/>
      <c r="H37" s="321"/>
      <c r="I37" s="321"/>
      <c r="J37" s="321"/>
      <c r="K37" s="321"/>
      <c r="L37" s="321"/>
      <c r="M37" s="321"/>
      <c r="N37" s="321"/>
      <c r="O37" s="321"/>
      <c r="P37" s="321"/>
      <c r="Q37" s="321"/>
      <c r="R37" s="321"/>
      <c r="S37" s="321"/>
      <c r="T37" s="321"/>
      <c r="U37" s="321"/>
      <c r="V37" s="321"/>
      <c r="W37" s="321"/>
      <c r="X37" s="321"/>
      <c r="Y37" s="321"/>
      <c r="Z37" s="321"/>
      <c r="AA37" s="167">
        <f t="shared" si="10"/>
        <v>0</v>
      </c>
      <c r="AB37" s="331">
        <f>IF(ISBLANK(C36),0,IF(OR(D36="FT",D36="PT",D36="T"),LABOR!AB36*$AE$5,IF(AND(D36="E",$AE$4="Yes"),LABOR!AB36,0)))</f>
        <v>0</v>
      </c>
      <c r="AC37" s="169">
        <f>IF(ISBLANK(C36),0,IF(OR(D36="FT",D36="PT",D36="T"),'FRINGE BENEFITS'!$J$38,IF(AND(D36="E",$AE$5="Yes"),'FRINGE BENEFITS'!$J$38,0)))</f>
        <v>0</v>
      </c>
      <c r="AD37" s="164">
        <f t="shared" si="11"/>
        <v>0</v>
      </c>
      <c r="AE37" s="108">
        <f t="shared" si="12"/>
        <v>0</v>
      </c>
      <c r="BB37" s="328" t="e">
        <f>IF(ISBLANK(BB32),"",VLOOKUP(BB32,#REF!,2,0))</f>
        <v>#REF!</v>
      </c>
    </row>
    <row r="38" spans="2:54" s="52" customFormat="1" ht="26.25" customHeight="1" x14ac:dyDescent="0.2">
      <c r="B38" s="330" t="s">
        <v>69</v>
      </c>
      <c r="C38" s="322"/>
      <c r="D38" s="319" t="s">
        <v>43</v>
      </c>
      <c r="E38" s="316" t="s">
        <v>70</v>
      </c>
      <c r="F38" s="323"/>
      <c r="G38" s="323"/>
      <c r="H38" s="323"/>
      <c r="I38" s="323"/>
      <c r="J38" s="323"/>
      <c r="K38" s="323"/>
      <c r="L38" s="323"/>
      <c r="M38" s="323"/>
      <c r="N38" s="323"/>
      <c r="O38" s="323"/>
      <c r="P38" s="323"/>
      <c r="Q38" s="323"/>
      <c r="R38" s="323"/>
      <c r="S38" s="323"/>
      <c r="T38" s="323"/>
      <c r="U38" s="323"/>
      <c r="V38" s="323"/>
      <c r="W38" s="323"/>
      <c r="X38" s="323"/>
      <c r="Y38" s="323"/>
      <c r="Z38" s="323"/>
      <c r="AA38" s="167">
        <f t="shared" ref="AA38:AA39" si="13">SUM(F38:Z38)</f>
        <v>0</v>
      </c>
      <c r="AB38" s="332"/>
      <c r="AC38" s="168">
        <f>IF(ISBLANK(C38),0,'FRINGE BENEFITS'!$G$38)</f>
        <v>0</v>
      </c>
      <c r="AD38" s="164">
        <f t="shared" ref="AD38:AD39" si="14">(AB38+AC38*AB38)</f>
        <v>0</v>
      </c>
      <c r="AE38" s="108">
        <f t="shared" ref="AE38:AE39" si="15">PRODUCT(AA38*AD38)</f>
        <v>0</v>
      </c>
      <c r="BB38" s="328" t="e">
        <f>IF(ISBLANK(BB33),"",VLOOKUP(BB33,#REF!,2,0))</f>
        <v>#REF!</v>
      </c>
    </row>
    <row r="39" spans="2:54" s="52" customFormat="1" ht="26.25" customHeight="1" x14ac:dyDescent="0.2">
      <c r="B39" s="330" t="s">
        <v>20</v>
      </c>
      <c r="C39" s="318"/>
      <c r="D39" s="319" t="s">
        <v>43</v>
      </c>
      <c r="E39" s="320" t="s">
        <v>146</v>
      </c>
      <c r="F39" s="321"/>
      <c r="G39" s="321"/>
      <c r="H39" s="321"/>
      <c r="I39" s="321"/>
      <c r="J39" s="321"/>
      <c r="K39" s="321"/>
      <c r="L39" s="321"/>
      <c r="M39" s="321"/>
      <c r="N39" s="321"/>
      <c r="O39" s="321"/>
      <c r="P39" s="321"/>
      <c r="Q39" s="321"/>
      <c r="R39" s="321"/>
      <c r="S39" s="321"/>
      <c r="T39" s="321"/>
      <c r="U39" s="321"/>
      <c r="V39" s="321"/>
      <c r="W39" s="321"/>
      <c r="X39" s="321"/>
      <c r="Y39" s="321"/>
      <c r="Z39" s="321"/>
      <c r="AA39" s="167">
        <f t="shared" si="13"/>
        <v>0</v>
      </c>
      <c r="AB39" s="331">
        <f>IF(ISBLANK(C38),0,IF(OR(D38="FT",D38="PT",D38="T"),LABOR!AB38*$AE$5,IF(AND(D38="E",$AE$4="Yes"),LABOR!AB38,0)))</f>
        <v>0</v>
      </c>
      <c r="AC39" s="169">
        <f>IF(ISBLANK(C38),0,IF(OR(D38="FT",D38="PT",D38="T"),'FRINGE BENEFITS'!$J$38,IF(AND(D38="E",$AE$5="Yes"),'FRINGE BENEFITS'!$J$38,0)))</f>
        <v>0</v>
      </c>
      <c r="AD39" s="164">
        <f t="shared" si="14"/>
        <v>0</v>
      </c>
      <c r="AE39" s="108">
        <f t="shared" si="15"/>
        <v>0</v>
      </c>
      <c r="BB39" s="328" t="e">
        <f>IF(ISBLANK(BB34),"",VLOOKUP(BB34,#REF!,2,0))</f>
        <v>#REF!</v>
      </c>
    </row>
    <row r="40" spans="2:54" s="52" customFormat="1" ht="26.25" customHeight="1" x14ac:dyDescent="0.2">
      <c r="B40" s="330" t="s">
        <v>69</v>
      </c>
      <c r="C40" s="322"/>
      <c r="D40" s="319" t="s">
        <v>43</v>
      </c>
      <c r="E40" s="316" t="s">
        <v>70</v>
      </c>
      <c r="F40" s="323"/>
      <c r="G40" s="323"/>
      <c r="H40" s="323"/>
      <c r="I40" s="323"/>
      <c r="J40" s="323"/>
      <c r="K40" s="323"/>
      <c r="L40" s="323"/>
      <c r="M40" s="323"/>
      <c r="N40" s="323"/>
      <c r="O40" s="323"/>
      <c r="P40" s="323"/>
      <c r="Q40" s="323"/>
      <c r="R40" s="323"/>
      <c r="S40" s="323"/>
      <c r="T40" s="323"/>
      <c r="U40" s="323"/>
      <c r="V40" s="323"/>
      <c r="W40" s="323"/>
      <c r="X40" s="323"/>
      <c r="Y40" s="323"/>
      <c r="Z40" s="323"/>
      <c r="AA40" s="167">
        <f t="shared" ref="AA40:AA41" si="16">SUM(F40:Z40)</f>
        <v>0</v>
      </c>
      <c r="AB40" s="332"/>
      <c r="AC40" s="168">
        <f>IF(ISBLANK(C40),0,'FRINGE BENEFITS'!$G$38)</f>
        <v>0</v>
      </c>
      <c r="AD40" s="164">
        <f t="shared" ref="AD40:AD41" si="17">(AB40+AC40*AB40)</f>
        <v>0</v>
      </c>
      <c r="AE40" s="108">
        <f t="shared" ref="AE40:AE41" si="18">PRODUCT(AA40*AD40)</f>
        <v>0</v>
      </c>
      <c r="BB40" s="328" t="e">
        <f>IF(ISBLANK(BB35),"",VLOOKUP(BB35,#REF!,2,0))</f>
        <v>#REF!</v>
      </c>
    </row>
    <row r="41" spans="2:54" s="52" customFormat="1" ht="26.25" customHeight="1" x14ac:dyDescent="0.2">
      <c r="B41" s="330" t="s">
        <v>20</v>
      </c>
      <c r="C41" s="318"/>
      <c r="D41" s="319" t="s">
        <v>43</v>
      </c>
      <c r="E41" s="320" t="s">
        <v>146</v>
      </c>
      <c r="F41" s="321"/>
      <c r="G41" s="321"/>
      <c r="H41" s="321"/>
      <c r="I41" s="321"/>
      <c r="J41" s="321"/>
      <c r="K41" s="321"/>
      <c r="L41" s="321"/>
      <c r="M41" s="321"/>
      <c r="N41" s="321"/>
      <c r="O41" s="321"/>
      <c r="P41" s="321"/>
      <c r="Q41" s="321"/>
      <c r="R41" s="321"/>
      <c r="S41" s="321"/>
      <c r="T41" s="321"/>
      <c r="U41" s="321"/>
      <c r="V41" s="321"/>
      <c r="W41" s="321"/>
      <c r="X41" s="321"/>
      <c r="Y41" s="321"/>
      <c r="Z41" s="321"/>
      <c r="AA41" s="167">
        <f t="shared" si="16"/>
        <v>0</v>
      </c>
      <c r="AB41" s="331">
        <f>IF(ISBLANK(C40),0,IF(OR(D40="FT",D40="PT",D40="T"),LABOR!AB40*$AE$5,IF(AND(D40="E",$AE$4="Yes"),LABOR!AB40,0)))</f>
        <v>0</v>
      </c>
      <c r="AC41" s="169">
        <f>IF(ISBLANK(C40),0,IF(OR(D40="FT",D40="PT",D40="T"),'FRINGE BENEFITS'!$J$38,IF(AND(D40="E",$AE$5="Yes"),'FRINGE BENEFITS'!$J$38,0)))</f>
        <v>0</v>
      </c>
      <c r="AD41" s="164">
        <f t="shared" si="17"/>
        <v>0</v>
      </c>
      <c r="AE41" s="108">
        <f t="shared" si="18"/>
        <v>0</v>
      </c>
      <c r="BB41" s="328" t="e">
        <f>IF(ISBLANK(BB36),"",VLOOKUP(BB36,#REF!,2,0))</f>
        <v>#REF!</v>
      </c>
    </row>
  </sheetData>
  <protectedRanges>
    <protectedRange sqref="B4:Z41" name="Range1"/>
  </protectedRanges>
  <mergeCells count="41">
    <mergeCell ref="K9:K11"/>
    <mergeCell ref="T9:T11"/>
    <mergeCell ref="U9:U11"/>
    <mergeCell ref="Q9:Q11"/>
    <mergeCell ref="F9:F11"/>
    <mergeCell ref="M9:M11"/>
    <mergeCell ref="N9:N11"/>
    <mergeCell ref="O9:O11"/>
    <mergeCell ref="P9:P11"/>
    <mergeCell ref="G9:G11"/>
    <mergeCell ref="I9:I11"/>
    <mergeCell ref="B2:AE2"/>
    <mergeCell ref="AD10:AD11"/>
    <mergeCell ref="V9:V11"/>
    <mergeCell ref="W9:W11"/>
    <mergeCell ref="AB10:AB11"/>
    <mergeCell ref="J9:J11"/>
    <mergeCell ref="H9:H11"/>
    <mergeCell ref="L9:L11"/>
    <mergeCell ref="B6:C11"/>
    <mergeCell ref="AC10:AC11"/>
    <mergeCell ref="R9:R11"/>
    <mergeCell ref="S9:S11"/>
    <mergeCell ref="AA4:AD4"/>
    <mergeCell ref="F6:Z8"/>
    <mergeCell ref="E6:E11"/>
    <mergeCell ref="D6:D11"/>
    <mergeCell ref="AE10:AE11"/>
    <mergeCell ref="AA5:AD5"/>
    <mergeCell ref="X9:X11"/>
    <mergeCell ref="Y9:Y11"/>
    <mergeCell ref="Z9:Z11"/>
    <mergeCell ref="AA9:AE9"/>
    <mergeCell ref="AA10:AA11"/>
    <mergeCell ref="B3:AE3"/>
    <mergeCell ref="T5:Z5"/>
    <mergeCell ref="T4:Z4"/>
    <mergeCell ref="Q5:S5"/>
    <mergeCell ref="Q4:S4"/>
    <mergeCell ref="B4:P4"/>
    <mergeCell ref="B5:P5"/>
  </mergeCells>
  <phoneticPr fontId="0" type="noConversion"/>
  <dataValidations count="3">
    <dataValidation type="list" allowBlank="1" showInputMessage="1" showErrorMessage="1" sqref="BB16 BB28 BB24 BB6:BB8 BB20 BB4 BB10 BB12" xr:uid="{00000000-0002-0000-0400-000000000000}">
      <formula1>PAYROLLDATA</formula1>
    </dataValidation>
    <dataValidation type="list" allowBlank="1" showInputMessage="1" showErrorMessage="1" sqref="D12:D41" xr:uid="{00000000-0002-0000-0400-000001000000}">
      <formula1>$AH$3:$AH$8</formula1>
    </dataValidation>
    <dataValidation type="list" allowBlank="1" showInputMessage="1" showErrorMessage="1" sqref="AE4" xr:uid="{00000000-0002-0000-0400-000004000000}">
      <formula1>$AI$3:$AI$4</formula1>
    </dataValidation>
  </dataValidations>
  <printOptions horizontalCentered="1" verticalCentered="1"/>
  <pageMargins left="0.25" right="0.25" top="0.55000000000000004" bottom="0.36" header="0.25" footer="0.19"/>
  <pageSetup scale="52" fitToHeight="0" orientation="landscape" blackAndWhite="1" r:id="rId1"/>
  <headerFooter alignWithMargins="0">
    <oddFooter>&amp;CFORCE ACCOUNT LABOR PAGE &amp;P OF &amp;N</oddFooter>
  </headerFooter>
  <ignoredErrors>
    <ignoredError sqref="AC13 AC15 AC17 AC19 AC21 AC23 AC25 AC27 AC29 AC31 AC33"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4">
    <tabColor rgb="FFFF0000"/>
    <pageSetUpPr fitToPage="1"/>
  </sheetPr>
  <dimension ref="B1:AL31"/>
  <sheetViews>
    <sheetView showGridLines="0" showZeros="0" zoomScale="85" zoomScaleNormal="85" zoomScaleSheetLayoutView="64" workbookViewId="0">
      <pane xSplit="8" ySplit="9" topLeftCell="I16" activePane="bottomRight" state="frozen"/>
      <selection activeCell="B2" sqref="B2:L2"/>
      <selection pane="topRight" activeCell="B2" sqref="B2:L2"/>
      <selection pane="bottomLeft" activeCell="B2" sqref="B2:L2"/>
      <selection pane="bottomRight" activeCell="AA6" sqref="AA6:AE6"/>
    </sheetView>
  </sheetViews>
  <sheetFormatPr defaultColWidth="9.140625" defaultRowHeight="12.75" x14ac:dyDescent="0.2"/>
  <cols>
    <col min="1" max="1" width="2.7109375" style="1" customWidth="1"/>
    <col min="2" max="2" width="24.7109375" style="1" customWidth="1"/>
    <col min="3" max="3" width="20.5703125" style="1" customWidth="1"/>
    <col min="4" max="4" width="5.5703125" style="1" customWidth="1"/>
    <col min="5" max="5" width="9.7109375" style="1" bestFit="1" customWidth="1"/>
    <col min="6" max="6" width="5.140625" style="1" bestFit="1" customWidth="1"/>
    <col min="7" max="7" width="7.42578125" style="1" bestFit="1" customWidth="1"/>
    <col min="8" max="8" width="14.85546875" style="1" bestFit="1" customWidth="1"/>
    <col min="9" max="20" width="5.5703125" style="1" customWidth="1"/>
    <col min="21" max="21" width="6.140625" style="1" bestFit="1" customWidth="1"/>
    <col min="22" max="22" width="5.5703125" style="1" customWidth="1"/>
    <col min="23" max="29" width="6.140625" style="1" bestFit="1" customWidth="1"/>
    <col min="30" max="30" width="8.85546875" style="1" bestFit="1" customWidth="1"/>
    <col min="31" max="31" width="18.7109375" style="1" customWidth="1"/>
    <col min="32" max="32" width="5.42578125" style="2" customWidth="1"/>
    <col min="33" max="33" width="3.140625" style="1" customWidth="1"/>
    <col min="34" max="34" width="3.5703125" style="1" hidden="1" customWidth="1"/>
    <col min="35" max="36" width="4.28515625" style="1" customWidth="1"/>
    <col min="37" max="37" width="3.5703125" style="1" customWidth="1"/>
    <col min="38" max="38" width="9.140625" style="1" customWidth="1"/>
    <col min="39" max="39" width="8.85546875" style="1" customWidth="1"/>
    <col min="40" max="40" width="9.140625" style="1" customWidth="1"/>
    <col min="41" max="16384" width="9.140625" style="1"/>
  </cols>
  <sheetData>
    <row r="1" spans="2:38" ht="42" customHeight="1" x14ac:dyDescent="0.3">
      <c r="E1" s="156"/>
      <c r="F1" s="156"/>
      <c r="G1" s="156"/>
      <c r="H1" s="157" t="s">
        <v>1004</v>
      </c>
      <c r="I1" s="157"/>
      <c r="J1" s="157"/>
      <c r="K1" s="157"/>
      <c r="L1" s="157"/>
      <c r="M1" s="157"/>
      <c r="N1" s="157"/>
      <c r="O1" s="157"/>
      <c r="P1" s="157"/>
      <c r="Q1" s="157"/>
      <c r="R1" s="157"/>
      <c r="S1" s="157"/>
      <c r="T1" s="157"/>
      <c r="U1" s="156"/>
      <c r="V1" s="156"/>
    </row>
    <row r="2" spans="2:38" s="28" customFormat="1" ht="18.75" customHeight="1" thickBot="1" x14ac:dyDescent="0.35">
      <c r="B2" s="57"/>
      <c r="C2" s="56"/>
      <c r="D2" s="56"/>
      <c r="E2" s="158"/>
      <c r="F2" s="158"/>
      <c r="G2" s="158"/>
      <c r="H2" s="159"/>
      <c r="I2" s="159"/>
      <c r="J2" s="159"/>
      <c r="K2" s="159"/>
      <c r="L2" s="159"/>
      <c r="M2" s="159"/>
      <c r="N2" s="159"/>
      <c r="O2" s="159"/>
      <c r="P2" s="159"/>
      <c r="Q2" s="159"/>
      <c r="R2" s="159"/>
      <c r="S2" s="159"/>
      <c r="T2" s="159"/>
      <c r="U2" s="158"/>
      <c r="V2" s="158"/>
      <c r="W2" s="56"/>
      <c r="X2" s="56"/>
      <c r="Y2" s="56"/>
      <c r="Z2" s="56"/>
      <c r="AA2" s="56"/>
      <c r="AB2" s="56"/>
      <c r="AC2" s="56"/>
      <c r="AD2" s="56"/>
      <c r="AF2" s="58"/>
      <c r="AG2" s="58"/>
    </row>
    <row r="3" spans="2:38" s="28" customFormat="1" ht="17.25" customHeight="1" x14ac:dyDescent="0.2">
      <c r="B3" s="533" t="s">
        <v>976</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5"/>
      <c r="AF3" s="29"/>
      <c r="AG3" s="29"/>
    </row>
    <row r="4" spans="2:38" s="28" customFormat="1" ht="30" customHeight="1" thickBot="1" x14ac:dyDescent="0.25">
      <c r="B4" s="536" t="s">
        <v>79</v>
      </c>
      <c r="C4" s="537"/>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9"/>
      <c r="AF4" s="29"/>
      <c r="AG4" s="29"/>
      <c r="AH4" s="28" t="s">
        <v>58</v>
      </c>
    </row>
    <row r="5" spans="2:38" s="25" customFormat="1" ht="21" customHeight="1" x14ac:dyDescent="0.2">
      <c r="B5" s="545" t="s">
        <v>61</v>
      </c>
      <c r="C5" s="541"/>
      <c r="D5" s="541"/>
      <c r="E5" s="541"/>
      <c r="F5" s="541"/>
      <c r="G5" s="541"/>
      <c r="H5" s="541"/>
      <c r="I5" s="541"/>
      <c r="J5" s="541"/>
      <c r="K5" s="541"/>
      <c r="L5" s="541"/>
      <c r="M5" s="541"/>
      <c r="N5" s="541"/>
      <c r="O5" s="541"/>
      <c r="P5" s="541"/>
      <c r="Q5" s="541"/>
      <c r="R5" s="541"/>
      <c r="S5" s="541"/>
      <c r="T5" s="541"/>
      <c r="U5" s="541"/>
      <c r="V5" s="541"/>
      <c r="W5" s="542"/>
      <c r="X5" s="540" t="s">
        <v>62</v>
      </c>
      <c r="Y5" s="541"/>
      <c r="Z5" s="542"/>
      <c r="AA5" s="540" t="str">
        <f>'FILL OUT FIRST - TOC'!E4</f>
        <v>Disaster Number (XXXX-DR-STATE):</v>
      </c>
      <c r="AB5" s="541"/>
      <c r="AC5" s="541"/>
      <c r="AD5" s="541"/>
      <c r="AE5" s="544"/>
      <c r="AF5" s="30"/>
      <c r="AG5" s="30"/>
      <c r="AH5" s="28" t="s">
        <v>60</v>
      </c>
      <c r="AI5" s="1"/>
      <c r="AJ5" s="1"/>
      <c r="AK5" s="1"/>
      <c r="AL5" s="1"/>
    </row>
    <row r="6" spans="2:38" s="25" customFormat="1" ht="21" customHeight="1" thickBot="1" x14ac:dyDescent="0.25">
      <c r="B6" s="546">
        <f>'FILL OUT FIRST - TOC'!$F$5</f>
        <v>0</v>
      </c>
      <c r="C6" s="547"/>
      <c r="D6" s="547"/>
      <c r="E6" s="547"/>
      <c r="F6" s="547"/>
      <c r="G6" s="547"/>
      <c r="H6" s="547"/>
      <c r="I6" s="547"/>
      <c r="J6" s="547"/>
      <c r="K6" s="547"/>
      <c r="L6" s="547"/>
      <c r="M6" s="547"/>
      <c r="N6" s="547"/>
      <c r="O6" s="547"/>
      <c r="P6" s="547"/>
      <c r="Q6" s="547"/>
      <c r="R6" s="547"/>
      <c r="S6" s="547"/>
      <c r="T6" s="547"/>
      <c r="U6" s="547"/>
      <c r="V6" s="547"/>
      <c r="W6" s="548"/>
      <c r="X6" s="530" t="str">
        <f>'FILL OUT FIRST - TOC'!$F$6</f>
        <v>Law Enforcement Mutual Aid</v>
      </c>
      <c r="Y6" s="531"/>
      <c r="Z6" s="543"/>
      <c r="AA6" s="530">
        <f>'FILL OUT FIRST - TOC'!$F$4</f>
        <v>0</v>
      </c>
      <c r="AB6" s="531"/>
      <c r="AC6" s="531"/>
      <c r="AD6" s="531"/>
      <c r="AE6" s="532"/>
      <c r="AF6" s="30"/>
      <c r="AG6" s="30"/>
      <c r="AH6" s="1"/>
      <c r="AI6" s="1"/>
      <c r="AJ6" s="1"/>
      <c r="AK6" s="1"/>
      <c r="AL6" s="1"/>
    </row>
    <row r="7" spans="2:38" s="25" customFormat="1" ht="14.25" x14ac:dyDescent="0.2">
      <c r="B7" s="524" t="s">
        <v>82</v>
      </c>
      <c r="C7" s="525"/>
      <c r="D7" s="525"/>
      <c r="E7" s="525"/>
      <c r="F7" s="525"/>
      <c r="G7" s="525"/>
      <c r="H7" s="526"/>
      <c r="I7" s="518" t="s">
        <v>145</v>
      </c>
      <c r="J7" s="519"/>
      <c r="K7" s="519"/>
      <c r="L7" s="519"/>
      <c r="M7" s="519"/>
      <c r="N7" s="519"/>
      <c r="O7" s="519"/>
      <c r="P7" s="519"/>
      <c r="Q7" s="519"/>
      <c r="R7" s="519"/>
      <c r="S7" s="519"/>
      <c r="T7" s="519"/>
      <c r="U7" s="519"/>
      <c r="V7" s="519"/>
      <c r="W7" s="519"/>
      <c r="X7" s="519"/>
      <c r="Y7" s="519"/>
      <c r="Z7" s="519"/>
      <c r="AA7" s="519"/>
      <c r="AB7" s="519"/>
      <c r="AC7" s="520"/>
      <c r="AD7" s="82" t="s">
        <v>22</v>
      </c>
      <c r="AE7" s="83" t="s">
        <v>22</v>
      </c>
      <c r="AF7" s="30"/>
      <c r="AG7" s="30"/>
      <c r="AH7" s="1"/>
      <c r="AI7" s="1"/>
      <c r="AJ7" s="1"/>
      <c r="AK7" s="1"/>
      <c r="AL7" s="1"/>
    </row>
    <row r="8" spans="2:38" ht="13.5" thickBot="1" x14ac:dyDescent="0.25">
      <c r="B8" s="527"/>
      <c r="C8" s="528"/>
      <c r="D8" s="528"/>
      <c r="E8" s="528"/>
      <c r="F8" s="528"/>
      <c r="G8" s="528"/>
      <c r="H8" s="529"/>
      <c r="I8" s="521"/>
      <c r="J8" s="522"/>
      <c r="K8" s="522"/>
      <c r="L8" s="522"/>
      <c r="M8" s="522"/>
      <c r="N8" s="522"/>
      <c r="O8" s="522"/>
      <c r="P8" s="522"/>
      <c r="Q8" s="522"/>
      <c r="R8" s="522"/>
      <c r="S8" s="522"/>
      <c r="T8" s="522"/>
      <c r="U8" s="522"/>
      <c r="V8" s="522"/>
      <c r="W8" s="522"/>
      <c r="X8" s="522"/>
      <c r="Y8" s="522"/>
      <c r="Z8" s="522"/>
      <c r="AA8" s="522"/>
      <c r="AB8" s="522"/>
      <c r="AC8" s="523"/>
      <c r="AD8" s="84" t="s">
        <v>93</v>
      </c>
      <c r="AE8" s="85" t="s">
        <v>24</v>
      </c>
      <c r="AG8" s="2"/>
    </row>
    <row r="9" spans="2:38" s="62" customFormat="1" ht="39.75" customHeight="1" thickBot="1" x14ac:dyDescent="0.25">
      <c r="B9" s="79" t="s">
        <v>108</v>
      </c>
      <c r="C9" s="80" t="s">
        <v>84</v>
      </c>
      <c r="D9" s="80" t="s">
        <v>34</v>
      </c>
      <c r="E9" s="80" t="s">
        <v>9</v>
      </c>
      <c r="F9" s="80" t="s">
        <v>72</v>
      </c>
      <c r="G9" s="80" t="s">
        <v>83</v>
      </c>
      <c r="H9" s="81" t="s">
        <v>92</v>
      </c>
      <c r="I9" s="111" t="s">
        <v>23</v>
      </c>
      <c r="J9" s="112" t="s">
        <v>23</v>
      </c>
      <c r="K9" s="112" t="s">
        <v>23</v>
      </c>
      <c r="L9" s="112" t="s">
        <v>23</v>
      </c>
      <c r="M9" s="112" t="s">
        <v>23</v>
      </c>
      <c r="N9" s="112" t="s">
        <v>23</v>
      </c>
      <c r="O9" s="112" t="s">
        <v>23</v>
      </c>
      <c r="P9" s="112" t="s">
        <v>23</v>
      </c>
      <c r="Q9" s="112" t="s">
        <v>23</v>
      </c>
      <c r="R9" s="112" t="s">
        <v>23</v>
      </c>
      <c r="S9" s="112" t="s">
        <v>23</v>
      </c>
      <c r="T9" s="112" t="s">
        <v>23</v>
      </c>
      <c r="U9" s="112" t="s">
        <v>23</v>
      </c>
      <c r="V9" s="112" t="s">
        <v>23</v>
      </c>
      <c r="W9" s="112" t="s">
        <v>23</v>
      </c>
      <c r="X9" s="112" t="s">
        <v>23</v>
      </c>
      <c r="Y9" s="112" t="s">
        <v>23</v>
      </c>
      <c r="Z9" s="112" t="s">
        <v>23</v>
      </c>
      <c r="AA9" s="112" t="s">
        <v>23</v>
      </c>
      <c r="AB9" s="112" t="s">
        <v>23</v>
      </c>
      <c r="AC9" s="113" t="s">
        <v>23</v>
      </c>
      <c r="AD9" s="231">
        <f>SUM(AD10:AD989)</f>
        <v>0</v>
      </c>
      <c r="AE9" s="232">
        <f>SUM(AE10:AE989)</f>
        <v>0</v>
      </c>
      <c r="AF9" s="61"/>
      <c r="AG9" s="61"/>
    </row>
    <row r="10" spans="2:38" ht="25.5" customHeight="1" x14ac:dyDescent="0.2">
      <c r="B10" s="298" t="s">
        <v>23</v>
      </c>
      <c r="C10" s="299" t="s">
        <v>23</v>
      </c>
      <c r="D10" s="299" t="s">
        <v>23</v>
      </c>
      <c r="E10" s="300" t="s">
        <v>23</v>
      </c>
      <c r="F10" s="301" t="s">
        <v>60</v>
      </c>
      <c r="G10" s="299">
        <v>8072</v>
      </c>
      <c r="H10" s="302">
        <v>0.625</v>
      </c>
      <c r="I10" s="303"/>
      <c r="J10" s="304"/>
      <c r="K10" s="304"/>
      <c r="L10" s="304"/>
      <c r="M10" s="304"/>
      <c r="N10" s="304"/>
      <c r="O10" s="304"/>
      <c r="P10" s="304"/>
      <c r="Q10" s="304"/>
      <c r="R10" s="304" t="s">
        <v>23</v>
      </c>
      <c r="S10" s="304"/>
      <c r="T10" s="304"/>
      <c r="U10" s="304"/>
      <c r="V10" s="304"/>
      <c r="W10" s="304"/>
      <c r="X10" s="304"/>
      <c r="Y10" s="304"/>
      <c r="Z10" s="304"/>
      <c r="AA10" s="304"/>
      <c r="AB10" s="304"/>
      <c r="AC10" s="305"/>
      <c r="AD10" s="107">
        <f>SUM(I10:AC10)</f>
        <v>0</v>
      </c>
      <c r="AE10" s="108">
        <f t="shared" ref="AE10:AE30" si="0">H10*AD10</f>
        <v>0</v>
      </c>
      <c r="AG10" s="2"/>
    </row>
    <row r="11" spans="2:38" ht="25.5" customHeight="1" x14ac:dyDescent="0.2">
      <c r="B11" s="298" t="s">
        <v>23</v>
      </c>
      <c r="C11" s="299" t="s">
        <v>23</v>
      </c>
      <c r="D11" s="299" t="s">
        <v>23</v>
      </c>
      <c r="E11" s="300" t="s">
        <v>23</v>
      </c>
      <c r="F11" s="301" t="s">
        <v>60</v>
      </c>
      <c r="G11" s="299">
        <v>8072</v>
      </c>
      <c r="H11" s="302">
        <v>0.625</v>
      </c>
      <c r="I11" s="303"/>
      <c r="J11" s="304"/>
      <c r="K11" s="304"/>
      <c r="L11" s="304"/>
      <c r="M11" s="304"/>
      <c r="N11" s="304"/>
      <c r="O11" s="304"/>
      <c r="P11" s="304"/>
      <c r="Q11" s="304"/>
      <c r="R11" s="304"/>
      <c r="S11" s="304" t="s">
        <v>23</v>
      </c>
      <c r="T11" s="304"/>
      <c r="U11" s="304"/>
      <c r="V11" s="304"/>
      <c r="W11" s="304"/>
      <c r="X11" s="304"/>
      <c r="Y11" s="304"/>
      <c r="Z11" s="304"/>
      <c r="AA11" s="304"/>
      <c r="AB11" s="304"/>
      <c r="AC11" s="305"/>
      <c r="AD11" s="109">
        <f>SUM(I11:AC11)</f>
        <v>0</v>
      </c>
      <c r="AE11" s="108">
        <f t="shared" si="0"/>
        <v>0</v>
      </c>
      <c r="AG11" s="2"/>
    </row>
    <row r="12" spans="2:38" ht="25.5" customHeight="1" x14ac:dyDescent="0.2">
      <c r="B12" s="298"/>
      <c r="C12" s="299"/>
      <c r="D12" s="299"/>
      <c r="E12" s="300"/>
      <c r="F12" s="301"/>
      <c r="G12" s="299"/>
      <c r="H12" s="302">
        <v>0.625</v>
      </c>
      <c r="I12" s="303"/>
      <c r="J12" s="304"/>
      <c r="K12" s="304"/>
      <c r="L12" s="304"/>
      <c r="M12" s="304"/>
      <c r="N12" s="304"/>
      <c r="O12" s="304"/>
      <c r="P12" s="304"/>
      <c r="Q12" s="304"/>
      <c r="R12" s="304"/>
      <c r="S12" s="304"/>
      <c r="T12" s="304"/>
      <c r="U12" s="304"/>
      <c r="V12" s="304"/>
      <c r="W12" s="304"/>
      <c r="X12" s="304"/>
      <c r="Y12" s="304"/>
      <c r="Z12" s="304"/>
      <c r="AA12" s="304"/>
      <c r="AB12" s="304"/>
      <c r="AC12" s="305"/>
      <c r="AD12" s="109">
        <f>SUM(I12:AC12)</f>
        <v>0</v>
      </c>
      <c r="AE12" s="108">
        <f t="shared" si="0"/>
        <v>0</v>
      </c>
      <c r="AG12" s="2"/>
    </row>
    <row r="13" spans="2:38" ht="25.5" customHeight="1" x14ac:dyDescent="0.2">
      <c r="B13" s="298"/>
      <c r="C13" s="299"/>
      <c r="D13" s="299"/>
      <c r="E13" s="300"/>
      <c r="F13" s="301"/>
      <c r="G13" s="299"/>
      <c r="H13" s="302">
        <v>0.625</v>
      </c>
      <c r="I13" s="303"/>
      <c r="J13" s="304"/>
      <c r="K13" s="304"/>
      <c r="L13" s="304"/>
      <c r="M13" s="304"/>
      <c r="N13" s="304"/>
      <c r="O13" s="304"/>
      <c r="P13" s="304"/>
      <c r="Q13" s="304"/>
      <c r="R13" s="304"/>
      <c r="S13" s="304"/>
      <c r="T13" s="304"/>
      <c r="U13" s="304"/>
      <c r="V13" s="304"/>
      <c r="W13" s="304"/>
      <c r="X13" s="304"/>
      <c r="Y13" s="304"/>
      <c r="Z13" s="304"/>
      <c r="AA13" s="304"/>
      <c r="AB13" s="304"/>
      <c r="AC13" s="305"/>
      <c r="AD13" s="109">
        <f t="shared" ref="AD13:AD26" si="1">SUM(I13:AC13)</f>
        <v>0</v>
      </c>
      <c r="AE13" s="108">
        <f t="shared" si="0"/>
        <v>0</v>
      </c>
      <c r="AG13" s="2"/>
    </row>
    <row r="14" spans="2:38" ht="25.5" customHeight="1" x14ac:dyDescent="0.2">
      <c r="B14" s="298"/>
      <c r="C14" s="299"/>
      <c r="D14" s="299"/>
      <c r="E14" s="300"/>
      <c r="F14" s="301"/>
      <c r="G14" s="299"/>
      <c r="H14" s="302">
        <v>0.625</v>
      </c>
      <c r="I14" s="303"/>
      <c r="J14" s="304"/>
      <c r="K14" s="304"/>
      <c r="L14" s="304"/>
      <c r="M14" s="304"/>
      <c r="N14" s="304"/>
      <c r="O14" s="304"/>
      <c r="P14" s="304"/>
      <c r="Q14" s="304"/>
      <c r="R14" s="304"/>
      <c r="S14" s="304"/>
      <c r="T14" s="304"/>
      <c r="U14" s="304"/>
      <c r="V14" s="304"/>
      <c r="W14" s="304"/>
      <c r="X14" s="304"/>
      <c r="Y14" s="304"/>
      <c r="Z14" s="304"/>
      <c r="AA14" s="304"/>
      <c r="AB14" s="304"/>
      <c r="AC14" s="305"/>
      <c r="AD14" s="109">
        <f t="shared" si="1"/>
        <v>0</v>
      </c>
      <c r="AE14" s="108">
        <f t="shared" si="0"/>
        <v>0</v>
      </c>
      <c r="AG14" s="2"/>
    </row>
    <row r="15" spans="2:38" ht="25.5" customHeight="1" x14ac:dyDescent="0.2">
      <c r="B15" s="298"/>
      <c r="C15" s="299"/>
      <c r="D15" s="299"/>
      <c r="E15" s="300"/>
      <c r="F15" s="301"/>
      <c r="G15" s="299"/>
      <c r="H15" s="302">
        <v>0.625</v>
      </c>
      <c r="I15" s="303"/>
      <c r="J15" s="304"/>
      <c r="K15" s="304"/>
      <c r="L15" s="304"/>
      <c r="M15" s="304"/>
      <c r="N15" s="304"/>
      <c r="O15" s="304"/>
      <c r="P15" s="304"/>
      <c r="Q15" s="304"/>
      <c r="R15" s="304"/>
      <c r="S15" s="304"/>
      <c r="T15" s="304"/>
      <c r="U15" s="304"/>
      <c r="V15" s="304"/>
      <c r="W15" s="304"/>
      <c r="X15" s="304"/>
      <c r="Y15" s="304"/>
      <c r="Z15" s="304"/>
      <c r="AA15" s="304"/>
      <c r="AB15" s="304"/>
      <c r="AC15" s="305"/>
      <c r="AD15" s="109">
        <f t="shared" si="1"/>
        <v>0</v>
      </c>
      <c r="AE15" s="108">
        <f t="shared" si="0"/>
        <v>0</v>
      </c>
      <c r="AG15" s="2"/>
    </row>
    <row r="16" spans="2:38" ht="25.5" customHeight="1" x14ac:dyDescent="0.2">
      <c r="B16" s="298"/>
      <c r="C16" s="299"/>
      <c r="D16" s="299"/>
      <c r="E16" s="300"/>
      <c r="F16" s="301"/>
      <c r="G16" s="299"/>
      <c r="H16" s="302">
        <v>0.625</v>
      </c>
      <c r="I16" s="303"/>
      <c r="J16" s="304"/>
      <c r="K16" s="304"/>
      <c r="L16" s="304"/>
      <c r="M16" s="304"/>
      <c r="N16" s="304"/>
      <c r="O16" s="304"/>
      <c r="P16" s="304"/>
      <c r="Q16" s="304"/>
      <c r="R16" s="304"/>
      <c r="S16" s="304"/>
      <c r="T16" s="304"/>
      <c r="U16" s="304"/>
      <c r="V16" s="304"/>
      <c r="W16" s="304"/>
      <c r="X16" s="304"/>
      <c r="Y16" s="304"/>
      <c r="Z16" s="304"/>
      <c r="AA16" s="304"/>
      <c r="AB16" s="304"/>
      <c r="AC16" s="305"/>
      <c r="AD16" s="109">
        <f t="shared" si="1"/>
        <v>0</v>
      </c>
      <c r="AE16" s="108">
        <f t="shared" si="0"/>
        <v>0</v>
      </c>
      <c r="AG16" s="2"/>
    </row>
    <row r="17" spans="2:33" ht="25.5" customHeight="1" x14ac:dyDescent="0.2">
      <c r="B17" s="298"/>
      <c r="C17" s="299"/>
      <c r="D17" s="299"/>
      <c r="E17" s="300"/>
      <c r="F17" s="301"/>
      <c r="G17" s="299"/>
      <c r="H17" s="302">
        <v>0.625</v>
      </c>
      <c r="I17" s="303"/>
      <c r="J17" s="304"/>
      <c r="K17" s="304"/>
      <c r="L17" s="304"/>
      <c r="M17" s="304"/>
      <c r="N17" s="304"/>
      <c r="O17" s="304"/>
      <c r="P17" s="304"/>
      <c r="Q17" s="304"/>
      <c r="R17" s="304"/>
      <c r="S17" s="304"/>
      <c r="T17" s="304"/>
      <c r="U17" s="304"/>
      <c r="V17" s="304"/>
      <c r="W17" s="304"/>
      <c r="X17" s="304"/>
      <c r="Y17" s="304"/>
      <c r="Z17" s="304"/>
      <c r="AA17" s="304"/>
      <c r="AB17" s="304"/>
      <c r="AC17" s="305"/>
      <c r="AD17" s="109">
        <f t="shared" si="1"/>
        <v>0</v>
      </c>
      <c r="AE17" s="108">
        <f t="shared" si="0"/>
        <v>0</v>
      </c>
      <c r="AG17" s="2"/>
    </row>
    <row r="18" spans="2:33" ht="25.5" customHeight="1" x14ac:dyDescent="0.2">
      <c r="B18" s="298"/>
      <c r="C18" s="299"/>
      <c r="D18" s="299"/>
      <c r="E18" s="300"/>
      <c r="F18" s="301"/>
      <c r="G18" s="299"/>
      <c r="H18" s="302">
        <v>0.625</v>
      </c>
      <c r="I18" s="303"/>
      <c r="J18" s="304"/>
      <c r="K18" s="304"/>
      <c r="L18" s="304"/>
      <c r="M18" s="304"/>
      <c r="N18" s="304"/>
      <c r="O18" s="304"/>
      <c r="P18" s="304" t="s">
        <v>23</v>
      </c>
      <c r="Q18" s="304"/>
      <c r="R18" s="304"/>
      <c r="S18" s="304"/>
      <c r="T18" s="304"/>
      <c r="U18" s="304"/>
      <c r="V18" s="304"/>
      <c r="W18" s="304"/>
      <c r="X18" s="304"/>
      <c r="Y18" s="304"/>
      <c r="Z18" s="304"/>
      <c r="AA18" s="304"/>
      <c r="AB18" s="304"/>
      <c r="AC18" s="305"/>
      <c r="AD18" s="109">
        <f t="shared" si="1"/>
        <v>0</v>
      </c>
      <c r="AE18" s="108">
        <f t="shared" si="0"/>
        <v>0</v>
      </c>
      <c r="AG18" s="2"/>
    </row>
    <row r="19" spans="2:33" ht="25.5" customHeight="1" x14ac:dyDescent="0.2">
      <c r="B19" s="298"/>
      <c r="C19" s="299"/>
      <c r="D19" s="299"/>
      <c r="E19" s="300"/>
      <c r="F19" s="301"/>
      <c r="G19" s="299"/>
      <c r="H19" s="302">
        <v>0.625</v>
      </c>
      <c r="I19" s="303"/>
      <c r="J19" s="304"/>
      <c r="K19" s="304"/>
      <c r="L19" s="304"/>
      <c r="M19" s="304"/>
      <c r="N19" s="304"/>
      <c r="O19" s="304"/>
      <c r="P19" s="304"/>
      <c r="Q19" s="304"/>
      <c r="R19" s="304"/>
      <c r="S19" s="304"/>
      <c r="T19" s="304"/>
      <c r="U19" s="304"/>
      <c r="V19" s="304"/>
      <c r="W19" s="304"/>
      <c r="X19" s="304"/>
      <c r="Y19" s="304"/>
      <c r="Z19" s="304"/>
      <c r="AA19" s="304"/>
      <c r="AB19" s="304"/>
      <c r="AC19" s="305"/>
      <c r="AD19" s="109">
        <f t="shared" si="1"/>
        <v>0</v>
      </c>
      <c r="AE19" s="110">
        <f t="shared" si="0"/>
        <v>0</v>
      </c>
      <c r="AG19" s="2"/>
    </row>
    <row r="20" spans="2:33" ht="25.5" customHeight="1" x14ac:dyDescent="0.2">
      <c r="B20" s="298"/>
      <c r="C20" s="299"/>
      <c r="D20" s="299"/>
      <c r="E20" s="300"/>
      <c r="F20" s="301"/>
      <c r="G20" s="299"/>
      <c r="H20" s="302">
        <v>0.625</v>
      </c>
      <c r="I20" s="303"/>
      <c r="J20" s="304"/>
      <c r="K20" s="304"/>
      <c r="L20" s="304"/>
      <c r="M20" s="304"/>
      <c r="N20" s="304"/>
      <c r="O20" s="304"/>
      <c r="P20" s="304"/>
      <c r="Q20" s="304"/>
      <c r="R20" s="304"/>
      <c r="S20" s="304"/>
      <c r="T20" s="304"/>
      <c r="U20" s="304"/>
      <c r="V20" s="304"/>
      <c r="W20" s="304"/>
      <c r="X20" s="304"/>
      <c r="Y20" s="304"/>
      <c r="Z20" s="304"/>
      <c r="AA20" s="304"/>
      <c r="AB20" s="304"/>
      <c r="AC20" s="305"/>
      <c r="AD20" s="109">
        <f t="shared" si="1"/>
        <v>0</v>
      </c>
      <c r="AE20" s="110">
        <f t="shared" si="0"/>
        <v>0</v>
      </c>
      <c r="AG20" s="2"/>
    </row>
    <row r="21" spans="2:33" ht="25.5" customHeight="1" x14ac:dyDescent="0.2">
      <c r="B21" s="298"/>
      <c r="C21" s="299"/>
      <c r="D21" s="299"/>
      <c r="E21" s="300"/>
      <c r="F21" s="301"/>
      <c r="G21" s="299"/>
      <c r="H21" s="302">
        <v>0.625</v>
      </c>
      <c r="I21" s="303"/>
      <c r="J21" s="304"/>
      <c r="K21" s="304"/>
      <c r="L21" s="304"/>
      <c r="M21" s="304"/>
      <c r="N21" s="304"/>
      <c r="O21" s="304"/>
      <c r="P21" s="304"/>
      <c r="Q21" s="304"/>
      <c r="R21" s="304"/>
      <c r="S21" s="304"/>
      <c r="T21" s="304"/>
      <c r="U21" s="304"/>
      <c r="V21" s="304"/>
      <c r="W21" s="304"/>
      <c r="X21" s="304"/>
      <c r="Y21" s="304"/>
      <c r="Z21" s="304"/>
      <c r="AA21" s="304"/>
      <c r="AB21" s="304"/>
      <c r="AC21" s="305"/>
      <c r="AD21" s="109">
        <f t="shared" si="1"/>
        <v>0</v>
      </c>
      <c r="AE21" s="110">
        <f t="shared" si="0"/>
        <v>0</v>
      </c>
      <c r="AG21" s="2"/>
    </row>
    <row r="22" spans="2:33" ht="25.5" customHeight="1" x14ac:dyDescent="0.2">
      <c r="B22" s="298"/>
      <c r="C22" s="299"/>
      <c r="D22" s="299"/>
      <c r="E22" s="300"/>
      <c r="F22" s="301"/>
      <c r="G22" s="299"/>
      <c r="H22" s="302">
        <v>0.625</v>
      </c>
      <c r="I22" s="303"/>
      <c r="J22" s="304"/>
      <c r="K22" s="304"/>
      <c r="L22" s="304"/>
      <c r="M22" s="304"/>
      <c r="N22" s="304"/>
      <c r="O22" s="304"/>
      <c r="P22" s="304"/>
      <c r="Q22" s="304"/>
      <c r="R22" s="304"/>
      <c r="S22" s="304"/>
      <c r="T22" s="304"/>
      <c r="U22" s="304"/>
      <c r="V22" s="304"/>
      <c r="W22" s="304"/>
      <c r="X22" s="304"/>
      <c r="Y22" s="304"/>
      <c r="Z22" s="304"/>
      <c r="AA22" s="304"/>
      <c r="AB22" s="304"/>
      <c r="AC22" s="305"/>
      <c r="AD22" s="109">
        <f t="shared" si="1"/>
        <v>0</v>
      </c>
      <c r="AE22" s="110">
        <f t="shared" si="0"/>
        <v>0</v>
      </c>
      <c r="AG22" s="2"/>
    </row>
    <row r="23" spans="2:33" ht="25.5" customHeight="1" x14ac:dyDescent="0.2">
      <c r="B23" s="298"/>
      <c r="C23" s="299"/>
      <c r="D23" s="299"/>
      <c r="E23" s="300"/>
      <c r="F23" s="306"/>
      <c r="G23" s="299"/>
      <c r="H23" s="302">
        <v>0.625</v>
      </c>
      <c r="I23" s="303"/>
      <c r="J23" s="304"/>
      <c r="K23" s="304"/>
      <c r="L23" s="304"/>
      <c r="M23" s="304"/>
      <c r="N23" s="304"/>
      <c r="O23" s="304"/>
      <c r="P23" s="304"/>
      <c r="Q23" s="304"/>
      <c r="R23" s="304"/>
      <c r="S23" s="304"/>
      <c r="T23" s="304"/>
      <c r="U23" s="304"/>
      <c r="V23" s="304"/>
      <c r="W23" s="304"/>
      <c r="X23" s="304"/>
      <c r="Y23" s="304"/>
      <c r="Z23" s="304"/>
      <c r="AA23" s="304"/>
      <c r="AB23" s="304"/>
      <c r="AC23" s="305"/>
      <c r="AD23" s="109">
        <f t="shared" si="1"/>
        <v>0</v>
      </c>
      <c r="AE23" s="110">
        <f t="shared" si="0"/>
        <v>0</v>
      </c>
      <c r="AG23" s="2"/>
    </row>
    <row r="24" spans="2:33" ht="25.5" customHeight="1" x14ac:dyDescent="0.2">
      <c r="B24" s="298"/>
      <c r="C24" s="299"/>
      <c r="D24" s="299"/>
      <c r="E24" s="300"/>
      <c r="F24" s="306"/>
      <c r="G24" s="299"/>
      <c r="H24" s="302">
        <v>0.625</v>
      </c>
      <c r="I24" s="303"/>
      <c r="J24" s="304"/>
      <c r="K24" s="304"/>
      <c r="L24" s="304"/>
      <c r="M24" s="304"/>
      <c r="N24" s="304"/>
      <c r="O24" s="304"/>
      <c r="P24" s="304"/>
      <c r="Q24" s="304"/>
      <c r="R24" s="304"/>
      <c r="S24" s="304"/>
      <c r="T24" s="304"/>
      <c r="U24" s="304"/>
      <c r="V24" s="304"/>
      <c r="W24" s="304"/>
      <c r="X24" s="304"/>
      <c r="Y24" s="304"/>
      <c r="Z24" s="304"/>
      <c r="AA24" s="304"/>
      <c r="AB24" s="304"/>
      <c r="AC24" s="305"/>
      <c r="AD24" s="109">
        <f t="shared" si="1"/>
        <v>0</v>
      </c>
      <c r="AE24" s="110">
        <f t="shared" si="0"/>
        <v>0</v>
      </c>
      <c r="AG24" s="2"/>
    </row>
    <row r="25" spans="2:33" ht="25.5" customHeight="1" x14ac:dyDescent="0.2">
      <c r="B25" s="298"/>
      <c r="C25" s="299"/>
      <c r="D25" s="299"/>
      <c r="E25" s="300"/>
      <c r="F25" s="306"/>
      <c r="G25" s="299"/>
      <c r="H25" s="302"/>
      <c r="I25" s="303"/>
      <c r="J25" s="304"/>
      <c r="K25" s="304"/>
      <c r="L25" s="304"/>
      <c r="M25" s="304"/>
      <c r="N25" s="304"/>
      <c r="O25" s="304"/>
      <c r="P25" s="304"/>
      <c r="Q25" s="304"/>
      <c r="R25" s="304"/>
      <c r="S25" s="304"/>
      <c r="T25" s="304"/>
      <c r="U25" s="304"/>
      <c r="V25" s="304"/>
      <c r="W25" s="304"/>
      <c r="X25" s="304"/>
      <c r="Y25" s="304"/>
      <c r="Z25" s="304"/>
      <c r="AA25" s="304"/>
      <c r="AB25" s="304"/>
      <c r="AC25" s="305"/>
      <c r="AD25" s="109">
        <f t="shared" si="1"/>
        <v>0</v>
      </c>
      <c r="AE25" s="110">
        <f t="shared" si="0"/>
        <v>0</v>
      </c>
      <c r="AG25" s="2"/>
    </row>
    <row r="26" spans="2:33" ht="25.5" customHeight="1" x14ac:dyDescent="0.2">
      <c r="B26" s="298"/>
      <c r="C26" s="299"/>
      <c r="D26" s="299"/>
      <c r="E26" s="300"/>
      <c r="F26" s="306"/>
      <c r="G26" s="299"/>
      <c r="H26" s="302"/>
      <c r="I26" s="303"/>
      <c r="J26" s="304"/>
      <c r="K26" s="304"/>
      <c r="L26" s="304"/>
      <c r="M26" s="304"/>
      <c r="N26" s="304"/>
      <c r="O26" s="304"/>
      <c r="P26" s="304"/>
      <c r="Q26" s="304"/>
      <c r="R26" s="304"/>
      <c r="S26" s="304"/>
      <c r="T26" s="304"/>
      <c r="U26" s="304"/>
      <c r="V26" s="304"/>
      <c r="W26" s="304"/>
      <c r="X26" s="304"/>
      <c r="Y26" s="304"/>
      <c r="Z26" s="304"/>
      <c r="AA26" s="304"/>
      <c r="AB26" s="304"/>
      <c r="AC26" s="305"/>
      <c r="AD26" s="109">
        <f t="shared" si="1"/>
        <v>0</v>
      </c>
      <c r="AE26" s="110">
        <f t="shared" si="0"/>
        <v>0</v>
      </c>
      <c r="AG26" s="2"/>
    </row>
    <row r="27" spans="2:33" ht="25.5" customHeight="1" x14ac:dyDescent="0.2">
      <c r="B27" s="298"/>
      <c r="C27" s="299"/>
      <c r="D27" s="299"/>
      <c r="E27" s="300"/>
      <c r="F27" s="306"/>
      <c r="G27" s="299"/>
      <c r="H27" s="302"/>
      <c r="I27" s="303"/>
      <c r="J27" s="304"/>
      <c r="K27" s="304"/>
      <c r="L27" s="304"/>
      <c r="M27" s="304"/>
      <c r="N27" s="304"/>
      <c r="O27" s="304"/>
      <c r="P27" s="304"/>
      <c r="Q27" s="304"/>
      <c r="R27" s="304"/>
      <c r="S27" s="304"/>
      <c r="T27" s="304"/>
      <c r="U27" s="304"/>
      <c r="V27" s="304"/>
      <c r="W27" s="304"/>
      <c r="X27" s="304"/>
      <c r="Y27" s="304"/>
      <c r="Z27" s="304"/>
      <c r="AA27" s="304"/>
      <c r="AB27" s="304"/>
      <c r="AC27" s="305"/>
      <c r="AD27" s="109">
        <f t="shared" ref="AD27:AD30" si="2">SUM(I27:AC27)</f>
        <v>0</v>
      </c>
      <c r="AE27" s="110">
        <f t="shared" si="0"/>
        <v>0</v>
      </c>
      <c r="AG27" s="2"/>
    </row>
    <row r="28" spans="2:33" ht="25.5" customHeight="1" x14ac:dyDescent="0.2">
      <c r="B28" s="298"/>
      <c r="C28" s="299"/>
      <c r="D28" s="299"/>
      <c r="E28" s="300"/>
      <c r="F28" s="306"/>
      <c r="G28" s="299"/>
      <c r="H28" s="302"/>
      <c r="I28" s="303"/>
      <c r="J28" s="304"/>
      <c r="K28" s="304"/>
      <c r="L28" s="304"/>
      <c r="M28" s="304"/>
      <c r="N28" s="304"/>
      <c r="O28" s="304"/>
      <c r="P28" s="304"/>
      <c r="Q28" s="304"/>
      <c r="R28" s="304"/>
      <c r="S28" s="304"/>
      <c r="T28" s="304"/>
      <c r="U28" s="304"/>
      <c r="V28" s="304"/>
      <c r="W28" s="304"/>
      <c r="X28" s="304"/>
      <c r="Y28" s="304"/>
      <c r="Z28" s="304"/>
      <c r="AA28" s="304"/>
      <c r="AB28" s="304"/>
      <c r="AC28" s="305"/>
      <c r="AD28" s="109">
        <f t="shared" ref="AD28:AD29" si="3">SUM(I28:AC28)</f>
        <v>0</v>
      </c>
      <c r="AE28" s="110">
        <f t="shared" si="0"/>
        <v>0</v>
      </c>
      <c r="AG28" s="2"/>
    </row>
    <row r="29" spans="2:33" ht="25.5" customHeight="1" x14ac:dyDescent="0.2">
      <c r="B29" s="298"/>
      <c r="C29" s="299"/>
      <c r="D29" s="299"/>
      <c r="E29" s="300"/>
      <c r="F29" s="306"/>
      <c r="G29" s="299"/>
      <c r="H29" s="302"/>
      <c r="I29" s="303"/>
      <c r="J29" s="304"/>
      <c r="K29" s="304"/>
      <c r="L29" s="304"/>
      <c r="M29" s="304"/>
      <c r="N29" s="304"/>
      <c r="O29" s="304"/>
      <c r="P29" s="304"/>
      <c r="Q29" s="304"/>
      <c r="R29" s="304"/>
      <c r="S29" s="304"/>
      <c r="T29" s="304"/>
      <c r="U29" s="304"/>
      <c r="V29" s="304"/>
      <c r="W29" s="304"/>
      <c r="X29" s="304"/>
      <c r="Y29" s="304"/>
      <c r="Z29" s="304"/>
      <c r="AA29" s="304"/>
      <c r="AB29" s="304"/>
      <c r="AC29" s="305"/>
      <c r="AD29" s="109">
        <f t="shared" si="3"/>
        <v>0</v>
      </c>
      <c r="AE29" s="110">
        <f t="shared" si="0"/>
        <v>0</v>
      </c>
      <c r="AG29" s="2"/>
    </row>
    <row r="30" spans="2:33" ht="25.5" customHeight="1" x14ac:dyDescent="0.2">
      <c r="B30" s="298"/>
      <c r="C30" s="299"/>
      <c r="D30" s="299"/>
      <c r="E30" s="300"/>
      <c r="F30" s="306"/>
      <c r="G30" s="299"/>
      <c r="H30" s="302"/>
      <c r="I30" s="303"/>
      <c r="J30" s="304"/>
      <c r="K30" s="304"/>
      <c r="L30" s="304"/>
      <c r="M30" s="304"/>
      <c r="N30" s="304"/>
      <c r="O30" s="304"/>
      <c r="P30" s="304"/>
      <c r="Q30" s="304"/>
      <c r="R30" s="304"/>
      <c r="S30" s="304"/>
      <c r="T30" s="304"/>
      <c r="U30" s="304"/>
      <c r="V30" s="304"/>
      <c r="W30" s="304"/>
      <c r="X30" s="304"/>
      <c r="Y30" s="304"/>
      <c r="Z30" s="304"/>
      <c r="AA30" s="304"/>
      <c r="AB30" s="304"/>
      <c r="AC30" s="305"/>
      <c r="AD30" s="109">
        <f t="shared" si="2"/>
        <v>0</v>
      </c>
      <c r="AE30" s="110">
        <f t="shared" si="0"/>
        <v>0</v>
      </c>
      <c r="AG30" s="2"/>
    </row>
    <row r="31" spans="2:33" x14ac:dyDescent="0.2">
      <c r="H31" s="72"/>
    </row>
  </sheetData>
  <sheetProtection selectLockedCells="1"/>
  <mergeCells count="10">
    <mergeCell ref="I7:AC8"/>
    <mergeCell ref="B7:H8"/>
    <mergeCell ref="AA6:AE6"/>
    <mergeCell ref="B3:AE3"/>
    <mergeCell ref="B4:AE4"/>
    <mergeCell ref="X5:Z5"/>
    <mergeCell ref="X6:Z6"/>
    <mergeCell ref="AA5:AE5"/>
    <mergeCell ref="B5:W5"/>
    <mergeCell ref="B6:W6"/>
  </mergeCells>
  <phoneticPr fontId="0" type="noConversion"/>
  <dataValidations count="3">
    <dataValidation allowBlank="1" showInputMessage="1" showErrorMessage="1" error="You may only enter up to 24 hours per equipment item per day!" sqref="I10:AC30" xr:uid="{00000000-0002-0000-0500-000000000000}"/>
    <dataValidation type="list" allowBlank="1" showInputMessage="1" showErrorMessage="1" sqref="AL2" xr:uid="{00000000-0002-0000-0500-000001000000}">
      <formula1>$AI$2:$AK$2</formula1>
    </dataValidation>
    <dataValidation type="list" allowBlank="1" showInputMessage="1" showErrorMessage="1" sqref="F10:F30" xr:uid="{00000000-0002-0000-0500-000002000000}">
      <formula1>$AH$4:$AH$5</formula1>
    </dataValidation>
  </dataValidations>
  <printOptions horizontalCentered="1" verticalCentered="1"/>
  <pageMargins left="0.25" right="0.25" top="0.55000000000000004" bottom="0.4" header="0.25" footer="0.19"/>
  <pageSetup scale="59" orientation="landscape" blackAndWhite="1" r:id="rId1"/>
  <headerFooter alignWithMargins="0">
    <oddFooter>&amp;CFORCE ACCOUNT EQUIPMENT PAGE &amp;P OF &amp;N</oddFooter>
  </headerFooter>
  <ignoredErrors>
    <ignoredError sqref="AD10:AD23 AD25:AD30" formulaRange="1"/>
  </ignoredError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500-000004000000}">
          <x14:formula1>
            <xm:f>'FEMA EQUIPMENT RATES'!$B$10:$B$464</xm:f>
          </x14:formula1>
          <xm:sqref>G10:G30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9FBA-BA3D-49B0-A307-0B32A7DC772F}">
  <sheetPr>
    <tabColor rgb="FF00B050"/>
    <pageSetUpPr fitToPage="1"/>
  </sheetPr>
  <dimension ref="B1:AL30"/>
  <sheetViews>
    <sheetView showGridLines="0" showZeros="0" zoomScale="85" zoomScaleNormal="85" zoomScaleSheetLayoutView="64" workbookViewId="0">
      <pane xSplit="8" ySplit="8" topLeftCell="I9" activePane="bottomRight" state="frozen"/>
      <selection activeCell="B2" sqref="B2:L2"/>
      <selection pane="topRight" activeCell="B2" sqref="B2:L2"/>
      <selection pane="bottomLeft" activeCell="B2" sqref="B2:L2"/>
      <selection pane="bottomRight" activeCell="AA5" sqref="AA5:AE5"/>
    </sheetView>
  </sheetViews>
  <sheetFormatPr defaultColWidth="9.140625" defaultRowHeight="12.75" x14ac:dyDescent="0.2"/>
  <cols>
    <col min="1" max="1" width="2.7109375" style="1" customWidth="1"/>
    <col min="2" max="2" width="24.7109375" style="1" customWidth="1"/>
    <col min="3" max="3" width="20.5703125" style="1" customWidth="1"/>
    <col min="4" max="4" width="5.5703125" style="1" customWidth="1"/>
    <col min="5" max="5" width="9.7109375" style="1" bestFit="1" customWidth="1"/>
    <col min="6" max="6" width="5.140625" style="1" bestFit="1" customWidth="1"/>
    <col min="7" max="7" width="7.42578125" style="1" bestFit="1" customWidth="1"/>
    <col min="8" max="8" width="14.85546875" style="1" bestFit="1" customWidth="1"/>
    <col min="9" max="20" width="5.5703125" style="1" customWidth="1"/>
    <col min="21" max="21" width="6.140625" style="1" bestFit="1" customWidth="1"/>
    <col min="22" max="22" width="5.5703125" style="1" customWidth="1"/>
    <col min="23" max="29" width="6.140625" style="1" bestFit="1" customWidth="1"/>
    <col min="30" max="30" width="8.85546875" style="1" bestFit="1" customWidth="1"/>
    <col min="31" max="31" width="18.7109375" style="1" customWidth="1"/>
    <col min="32" max="32" width="5.42578125" style="2" customWidth="1"/>
    <col min="33" max="33" width="3.140625" style="1" customWidth="1"/>
    <col min="34" max="34" width="3.5703125" style="1" hidden="1" customWidth="1"/>
    <col min="35" max="36" width="4.28515625" style="1" customWidth="1"/>
    <col min="37" max="37" width="3.5703125" style="1" customWidth="1"/>
    <col min="38" max="38" width="9.140625" style="1" customWidth="1"/>
    <col min="39" max="39" width="8.85546875" style="1" customWidth="1"/>
    <col min="40" max="40" width="9.140625" style="1" customWidth="1"/>
    <col min="41" max="16384" width="9.140625" style="1"/>
  </cols>
  <sheetData>
    <row r="1" spans="2:38" s="28" customFormat="1" ht="18.75" customHeight="1" thickBot="1" x14ac:dyDescent="0.35">
      <c r="B1" s="57"/>
      <c r="C1" s="56"/>
      <c r="D1" s="56"/>
      <c r="E1" s="158"/>
      <c r="F1" s="158"/>
      <c r="G1" s="158"/>
      <c r="H1" s="159"/>
      <c r="I1" s="159"/>
      <c r="J1" s="159"/>
      <c r="K1" s="159"/>
      <c r="L1" s="159"/>
      <c r="M1" s="159"/>
      <c r="N1" s="159"/>
      <c r="O1" s="159"/>
      <c r="P1" s="159"/>
      <c r="Q1" s="159"/>
      <c r="R1" s="159"/>
      <c r="S1" s="159"/>
      <c r="T1" s="159"/>
      <c r="U1" s="158"/>
      <c r="V1" s="158"/>
      <c r="W1" s="56"/>
      <c r="X1" s="56"/>
      <c r="Y1" s="56"/>
      <c r="Z1" s="56"/>
      <c r="AA1" s="56"/>
      <c r="AB1" s="56"/>
      <c r="AC1" s="56"/>
      <c r="AD1" s="56"/>
      <c r="AF1" s="58"/>
      <c r="AG1" s="58"/>
    </row>
    <row r="2" spans="2:38" s="28" customFormat="1" ht="17.25" customHeight="1" x14ac:dyDescent="0.2">
      <c r="B2" s="533" t="s">
        <v>976</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5"/>
      <c r="AF2" s="29"/>
      <c r="AG2" s="29"/>
    </row>
    <row r="3" spans="2:38" s="28" customFormat="1" ht="30" customHeight="1" thickBot="1" x14ac:dyDescent="0.25">
      <c r="B3" s="536" t="s">
        <v>79</v>
      </c>
      <c r="C3" s="537"/>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9"/>
      <c r="AF3" s="29"/>
      <c r="AG3" s="29"/>
      <c r="AH3" s="28" t="s">
        <v>58</v>
      </c>
    </row>
    <row r="4" spans="2:38" s="25" customFormat="1" ht="21" customHeight="1" x14ac:dyDescent="0.2">
      <c r="B4" s="545" t="s">
        <v>61</v>
      </c>
      <c r="C4" s="541"/>
      <c r="D4" s="541"/>
      <c r="E4" s="541"/>
      <c r="F4" s="541"/>
      <c r="G4" s="541"/>
      <c r="H4" s="541"/>
      <c r="I4" s="541"/>
      <c r="J4" s="541"/>
      <c r="K4" s="541"/>
      <c r="L4" s="541"/>
      <c r="M4" s="541"/>
      <c r="N4" s="541"/>
      <c r="O4" s="541"/>
      <c r="P4" s="541"/>
      <c r="Q4" s="541"/>
      <c r="R4" s="541"/>
      <c r="S4" s="541"/>
      <c r="T4" s="541"/>
      <c r="U4" s="541"/>
      <c r="V4" s="541"/>
      <c r="W4" s="542"/>
      <c r="X4" s="540" t="s">
        <v>62</v>
      </c>
      <c r="Y4" s="541"/>
      <c r="Z4" s="542"/>
      <c r="AA4" s="540" t="str">
        <f>'FILL OUT FIRST - TOC'!E4</f>
        <v>Disaster Number (XXXX-DR-STATE):</v>
      </c>
      <c r="AB4" s="541"/>
      <c r="AC4" s="541"/>
      <c r="AD4" s="541"/>
      <c r="AE4" s="544"/>
      <c r="AF4" s="30"/>
      <c r="AG4" s="30"/>
      <c r="AH4" s="28" t="s">
        <v>60</v>
      </c>
      <c r="AI4" s="1"/>
      <c r="AJ4" s="1"/>
      <c r="AK4" s="1"/>
      <c r="AL4" s="1"/>
    </row>
    <row r="5" spans="2:38" s="25" customFormat="1" ht="21" customHeight="1" thickBot="1" x14ac:dyDescent="0.25">
      <c r="B5" s="546">
        <f>'FILL OUT FIRST - TOC'!$F$5</f>
        <v>0</v>
      </c>
      <c r="C5" s="547"/>
      <c r="D5" s="547"/>
      <c r="E5" s="547"/>
      <c r="F5" s="547"/>
      <c r="G5" s="547"/>
      <c r="H5" s="547"/>
      <c r="I5" s="547"/>
      <c r="J5" s="547"/>
      <c r="K5" s="547"/>
      <c r="L5" s="547"/>
      <c r="M5" s="547"/>
      <c r="N5" s="547"/>
      <c r="O5" s="547"/>
      <c r="P5" s="547"/>
      <c r="Q5" s="547"/>
      <c r="R5" s="547"/>
      <c r="S5" s="547"/>
      <c r="T5" s="547"/>
      <c r="U5" s="547"/>
      <c r="V5" s="547"/>
      <c r="W5" s="548"/>
      <c r="X5" s="530" t="str">
        <f>'FILL OUT FIRST - TOC'!$F$6</f>
        <v>Law Enforcement Mutual Aid</v>
      </c>
      <c r="Y5" s="531"/>
      <c r="Z5" s="543"/>
      <c r="AA5" s="530">
        <f>'FILL OUT FIRST - TOC'!$F$4</f>
        <v>0</v>
      </c>
      <c r="AB5" s="531"/>
      <c r="AC5" s="531"/>
      <c r="AD5" s="531"/>
      <c r="AE5" s="532"/>
      <c r="AF5" s="30"/>
      <c r="AG5" s="30"/>
      <c r="AH5" s="1"/>
      <c r="AI5" s="1"/>
      <c r="AJ5" s="1"/>
      <c r="AK5" s="1"/>
      <c r="AL5" s="1"/>
    </row>
    <row r="6" spans="2:38" s="25" customFormat="1" ht="14.25" x14ac:dyDescent="0.2">
      <c r="B6" s="524" t="s">
        <v>82</v>
      </c>
      <c r="C6" s="525"/>
      <c r="D6" s="525"/>
      <c r="E6" s="525"/>
      <c r="F6" s="525"/>
      <c r="G6" s="525"/>
      <c r="H6" s="526"/>
      <c r="I6" s="518" t="s">
        <v>145</v>
      </c>
      <c r="J6" s="519"/>
      <c r="K6" s="519"/>
      <c r="L6" s="519"/>
      <c r="M6" s="519"/>
      <c r="N6" s="519"/>
      <c r="O6" s="519"/>
      <c r="P6" s="519"/>
      <c r="Q6" s="519"/>
      <c r="R6" s="519"/>
      <c r="S6" s="519"/>
      <c r="T6" s="519"/>
      <c r="U6" s="519"/>
      <c r="V6" s="519"/>
      <c r="W6" s="519"/>
      <c r="X6" s="519"/>
      <c r="Y6" s="519"/>
      <c r="Z6" s="519"/>
      <c r="AA6" s="519"/>
      <c r="AB6" s="519"/>
      <c r="AC6" s="520"/>
      <c r="AD6" s="82" t="s">
        <v>22</v>
      </c>
      <c r="AE6" s="83" t="s">
        <v>22</v>
      </c>
      <c r="AF6" s="30"/>
      <c r="AG6" s="30"/>
      <c r="AH6" s="1"/>
      <c r="AI6" s="1"/>
      <c r="AJ6" s="1"/>
      <c r="AK6" s="1"/>
      <c r="AL6" s="1"/>
    </row>
    <row r="7" spans="2:38" ht="13.5" thickBot="1" x14ac:dyDescent="0.25">
      <c r="B7" s="527"/>
      <c r="C7" s="528"/>
      <c r="D7" s="528"/>
      <c r="E7" s="528"/>
      <c r="F7" s="528"/>
      <c r="G7" s="528"/>
      <c r="H7" s="529"/>
      <c r="I7" s="521"/>
      <c r="J7" s="522"/>
      <c r="K7" s="522"/>
      <c r="L7" s="522"/>
      <c r="M7" s="522"/>
      <c r="N7" s="522"/>
      <c r="O7" s="522"/>
      <c r="P7" s="522"/>
      <c r="Q7" s="522"/>
      <c r="R7" s="522"/>
      <c r="S7" s="522"/>
      <c r="T7" s="522"/>
      <c r="U7" s="522"/>
      <c r="V7" s="522"/>
      <c r="W7" s="522"/>
      <c r="X7" s="522"/>
      <c r="Y7" s="522"/>
      <c r="Z7" s="522"/>
      <c r="AA7" s="522"/>
      <c r="AB7" s="522"/>
      <c r="AC7" s="523"/>
      <c r="AD7" s="84" t="s">
        <v>93</v>
      </c>
      <c r="AE7" s="85" t="s">
        <v>24</v>
      </c>
      <c r="AG7" s="2"/>
    </row>
    <row r="8" spans="2:38" s="62" customFormat="1" ht="39.75" customHeight="1" thickBot="1" x14ac:dyDescent="0.25">
      <c r="B8" s="79" t="s">
        <v>108</v>
      </c>
      <c r="C8" s="80" t="s">
        <v>84</v>
      </c>
      <c r="D8" s="80" t="s">
        <v>34</v>
      </c>
      <c r="E8" s="80" t="s">
        <v>9</v>
      </c>
      <c r="F8" s="80" t="s">
        <v>72</v>
      </c>
      <c r="G8" s="80" t="s">
        <v>83</v>
      </c>
      <c r="H8" s="81" t="s">
        <v>92</v>
      </c>
      <c r="I8" s="111" t="s">
        <v>23</v>
      </c>
      <c r="J8" s="112" t="s">
        <v>23</v>
      </c>
      <c r="K8" s="112" t="s">
        <v>23</v>
      </c>
      <c r="L8" s="112" t="s">
        <v>23</v>
      </c>
      <c r="M8" s="112" t="s">
        <v>23</v>
      </c>
      <c r="N8" s="112" t="s">
        <v>23</v>
      </c>
      <c r="O8" s="112" t="s">
        <v>23</v>
      </c>
      <c r="P8" s="112" t="s">
        <v>23</v>
      </c>
      <c r="Q8" s="112" t="s">
        <v>23</v>
      </c>
      <c r="R8" s="112" t="s">
        <v>23</v>
      </c>
      <c r="S8" s="112" t="s">
        <v>23</v>
      </c>
      <c r="T8" s="112" t="s">
        <v>23</v>
      </c>
      <c r="U8" s="112" t="s">
        <v>23</v>
      </c>
      <c r="V8" s="112" t="s">
        <v>23</v>
      </c>
      <c r="W8" s="112" t="s">
        <v>23</v>
      </c>
      <c r="X8" s="112" t="s">
        <v>23</v>
      </c>
      <c r="Y8" s="112" t="s">
        <v>23</v>
      </c>
      <c r="Z8" s="112" t="s">
        <v>23</v>
      </c>
      <c r="AA8" s="112" t="s">
        <v>23</v>
      </c>
      <c r="AB8" s="112" t="s">
        <v>23</v>
      </c>
      <c r="AC8" s="113" t="s">
        <v>23</v>
      </c>
      <c r="AD8" s="231">
        <f>SUM(AD9:AD988)</f>
        <v>0</v>
      </c>
      <c r="AE8" s="232">
        <f>SUM(AE9:AE988)</f>
        <v>0</v>
      </c>
      <c r="AF8" s="61"/>
      <c r="AG8" s="61"/>
    </row>
    <row r="9" spans="2:38" ht="25.5" customHeight="1" x14ac:dyDescent="0.2">
      <c r="B9" s="287" t="s">
        <v>23</v>
      </c>
      <c r="C9" s="288" t="s">
        <v>23</v>
      </c>
      <c r="D9" s="288" t="s">
        <v>23</v>
      </c>
      <c r="E9" s="289" t="s">
        <v>23</v>
      </c>
      <c r="F9" s="290" t="s">
        <v>60</v>
      </c>
      <c r="G9" s="288"/>
      <c r="H9" s="291"/>
      <c r="I9" s="292"/>
      <c r="J9" s="293"/>
      <c r="K9" s="293"/>
      <c r="L9" s="293"/>
      <c r="M9" s="293"/>
      <c r="N9" s="293"/>
      <c r="O9" s="293"/>
      <c r="P9" s="293"/>
      <c r="Q9" s="293"/>
      <c r="R9" s="293" t="s">
        <v>23</v>
      </c>
      <c r="S9" s="293"/>
      <c r="T9" s="293"/>
      <c r="U9" s="293"/>
      <c r="V9" s="293"/>
      <c r="W9" s="293"/>
      <c r="X9" s="293"/>
      <c r="Y9" s="293"/>
      <c r="Z9" s="293"/>
      <c r="AA9" s="293"/>
      <c r="AB9" s="293"/>
      <c r="AC9" s="294"/>
      <c r="AD9" s="107">
        <f>SUM(I9:AC9)</f>
        <v>0</v>
      </c>
      <c r="AE9" s="108">
        <f t="shared" ref="AE9:AE29" si="0">H9*AD9</f>
        <v>0</v>
      </c>
      <c r="AG9" s="2"/>
    </row>
    <row r="10" spans="2:38" ht="25.5" customHeight="1" x14ac:dyDescent="0.2">
      <c r="B10" s="287" t="s">
        <v>23</v>
      </c>
      <c r="C10" s="288" t="s">
        <v>23</v>
      </c>
      <c r="D10" s="288" t="s">
        <v>23</v>
      </c>
      <c r="E10" s="289" t="s">
        <v>23</v>
      </c>
      <c r="F10" s="290" t="s">
        <v>60</v>
      </c>
      <c r="G10" s="288"/>
      <c r="H10" s="291"/>
      <c r="I10" s="292"/>
      <c r="J10" s="293"/>
      <c r="K10" s="293"/>
      <c r="L10" s="293"/>
      <c r="M10" s="293"/>
      <c r="N10" s="293"/>
      <c r="O10" s="293"/>
      <c r="P10" s="293"/>
      <c r="Q10" s="293"/>
      <c r="R10" s="293"/>
      <c r="S10" s="293" t="s">
        <v>23</v>
      </c>
      <c r="T10" s="293"/>
      <c r="U10" s="293"/>
      <c r="V10" s="293"/>
      <c r="W10" s="293"/>
      <c r="X10" s="293"/>
      <c r="Y10" s="293"/>
      <c r="Z10" s="293"/>
      <c r="AA10" s="293"/>
      <c r="AB10" s="293"/>
      <c r="AC10" s="294"/>
      <c r="AD10" s="109">
        <f>SUM(I10:AC10)</f>
        <v>0</v>
      </c>
      <c r="AE10" s="110">
        <f t="shared" si="0"/>
        <v>0</v>
      </c>
      <c r="AG10" s="2"/>
    </row>
    <row r="11" spans="2:38" ht="25.5" customHeight="1" x14ac:dyDescent="0.2">
      <c r="B11" s="287"/>
      <c r="C11" s="288"/>
      <c r="D11" s="288"/>
      <c r="E11" s="289"/>
      <c r="F11" s="290"/>
      <c r="G11" s="288"/>
      <c r="H11" s="291"/>
      <c r="I11" s="292"/>
      <c r="J11" s="293"/>
      <c r="K11" s="293"/>
      <c r="L11" s="293"/>
      <c r="M11" s="293"/>
      <c r="N11" s="293"/>
      <c r="O11" s="293"/>
      <c r="P11" s="293"/>
      <c r="Q11" s="293"/>
      <c r="R11" s="293"/>
      <c r="S11" s="293"/>
      <c r="T11" s="293"/>
      <c r="U11" s="293"/>
      <c r="V11" s="293"/>
      <c r="W11" s="293"/>
      <c r="X11" s="293"/>
      <c r="Y11" s="293"/>
      <c r="Z11" s="293"/>
      <c r="AA11" s="293"/>
      <c r="AB11" s="293"/>
      <c r="AC11" s="294"/>
      <c r="AD11" s="109">
        <f>SUM(I11:AC11)</f>
        <v>0</v>
      </c>
      <c r="AE11" s="110">
        <f t="shared" si="0"/>
        <v>0</v>
      </c>
      <c r="AG11" s="2"/>
    </row>
    <row r="12" spans="2:38" ht="25.5" customHeight="1" x14ac:dyDescent="0.2">
      <c r="B12" s="287"/>
      <c r="C12" s="288"/>
      <c r="D12" s="288"/>
      <c r="E12" s="289"/>
      <c r="F12" s="290"/>
      <c r="G12" s="288"/>
      <c r="H12" s="291"/>
      <c r="I12" s="292"/>
      <c r="J12" s="293"/>
      <c r="K12" s="293"/>
      <c r="L12" s="293"/>
      <c r="M12" s="293"/>
      <c r="N12" s="293"/>
      <c r="O12" s="293"/>
      <c r="P12" s="293"/>
      <c r="Q12" s="293"/>
      <c r="R12" s="293"/>
      <c r="S12" s="293"/>
      <c r="T12" s="293"/>
      <c r="U12" s="293"/>
      <c r="V12" s="293"/>
      <c r="W12" s="293"/>
      <c r="X12" s="293"/>
      <c r="Y12" s="293"/>
      <c r="Z12" s="293"/>
      <c r="AA12" s="293"/>
      <c r="AB12" s="293"/>
      <c r="AC12" s="294"/>
      <c r="AD12" s="109">
        <f t="shared" ref="AD12:AD29" si="1">SUM(I12:AC12)</f>
        <v>0</v>
      </c>
      <c r="AE12" s="110">
        <f t="shared" si="0"/>
        <v>0</v>
      </c>
      <c r="AG12" s="2"/>
    </row>
    <row r="13" spans="2:38" ht="25.5" customHeight="1" x14ac:dyDescent="0.2">
      <c r="B13" s="287"/>
      <c r="C13" s="288"/>
      <c r="D13" s="288"/>
      <c r="E13" s="289"/>
      <c r="F13" s="290"/>
      <c r="G13" s="288"/>
      <c r="H13" s="291"/>
      <c r="I13" s="292"/>
      <c r="J13" s="293"/>
      <c r="K13" s="293"/>
      <c r="L13" s="293"/>
      <c r="M13" s="293"/>
      <c r="N13" s="293"/>
      <c r="O13" s="293"/>
      <c r="P13" s="293"/>
      <c r="Q13" s="293"/>
      <c r="R13" s="293"/>
      <c r="S13" s="293"/>
      <c r="T13" s="293"/>
      <c r="U13" s="293"/>
      <c r="V13" s="293"/>
      <c r="W13" s="293"/>
      <c r="X13" s="293"/>
      <c r="Y13" s="293"/>
      <c r="Z13" s="293"/>
      <c r="AA13" s="293"/>
      <c r="AB13" s="293"/>
      <c r="AC13" s="294"/>
      <c r="AD13" s="109">
        <f t="shared" si="1"/>
        <v>0</v>
      </c>
      <c r="AE13" s="110">
        <f t="shared" si="0"/>
        <v>0</v>
      </c>
      <c r="AG13" s="2"/>
    </row>
    <row r="14" spans="2:38" ht="25.5" customHeight="1" x14ac:dyDescent="0.2">
      <c r="B14" s="287"/>
      <c r="C14" s="288"/>
      <c r="D14" s="288"/>
      <c r="E14" s="289"/>
      <c r="F14" s="290"/>
      <c r="G14" s="288"/>
      <c r="H14" s="291"/>
      <c r="I14" s="292"/>
      <c r="J14" s="293"/>
      <c r="K14" s="293"/>
      <c r="L14" s="293"/>
      <c r="M14" s="293"/>
      <c r="N14" s="293"/>
      <c r="O14" s="293"/>
      <c r="P14" s="293"/>
      <c r="Q14" s="293"/>
      <c r="R14" s="293"/>
      <c r="S14" s="293"/>
      <c r="T14" s="293"/>
      <c r="U14" s="293"/>
      <c r="V14" s="293"/>
      <c r="W14" s="293"/>
      <c r="X14" s="293"/>
      <c r="Y14" s="293"/>
      <c r="Z14" s="293"/>
      <c r="AA14" s="293"/>
      <c r="AB14" s="293"/>
      <c r="AC14" s="294"/>
      <c r="AD14" s="109">
        <f t="shared" si="1"/>
        <v>0</v>
      </c>
      <c r="AE14" s="110">
        <f t="shared" si="0"/>
        <v>0</v>
      </c>
      <c r="AG14" s="2"/>
    </row>
    <row r="15" spans="2:38" ht="25.5" customHeight="1" x14ac:dyDescent="0.2">
      <c r="B15" s="287"/>
      <c r="C15" s="288"/>
      <c r="D15" s="288"/>
      <c r="E15" s="289"/>
      <c r="F15" s="290"/>
      <c r="G15" s="288"/>
      <c r="H15" s="291"/>
      <c r="I15" s="292"/>
      <c r="J15" s="293"/>
      <c r="K15" s="293"/>
      <c r="L15" s="293"/>
      <c r="M15" s="293"/>
      <c r="N15" s="293"/>
      <c r="O15" s="293"/>
      <c r="P15" s="293"/>
      <c r="Q15" s="293"/>
      <c r="R15" s="293"/>
      <c r="S15" s="293"/>
      <c r="T15" s="293"/>
      <c r="U15" s="293"/>
      <c r="V15" s="293"/>
      <c r="W15" s="293"/>
      <c r="X15" s="293"/>
      <c r="Y15" s="293"/>
      <c r="Z15" s="293"/>
      <c r="AA15" s="293"/>
      <c r="AB15" s="293"/>
      <c r="AC15" s="294"/>
      <c r="AD15" s="109">
        <f t="shared" si="1"/>
        <v>0</v>
      </c>
      <c r="AE15" s="110">
        <f t="shared" si="0"/>
        <v>0</v>
      </c>
      <c r="AG15" s="2"/>
    </row>
    <row r="16" spans="2:38" ht="25.5" customHeight="1" x14ac:dyDescent="0.2">
      <c r="B16" s="287"/>
      <c r="C16" s="288"/>
      <c r="D16" s="288"/>
      <c r="E16" s="289"/>
      <c r="F16" s="290"/>
      <c r="G16" s="288"/>
      <c r="H16" s="291"/>
      <c r="I16" s="292"/>
      <c r="J16" s="293"/>
      <c r="K16" s="293"/>
      <c r="L16" s="293"/>
      <c r="M16" s="293"/>
      <c r="N16" s="293"/>
      <c r="O16" s="293"/>
      <c r="P16" s="293"/>
      <c r="Q16" s="293"/>
      <c r="R16" s="293"/>
      <c r="S16" s="293"/>
      <c r="T16" s="293"/>
      <c r="U16" s="293"/>
      <c r="V16" s="293"/>
      <c r="W16" s="293"/>
      <c r="X16" s="293"/>
      <c r="Y16" s="293"/>
      <c r="Z16" s="293"/>
      <c r="AA16" s="293"/>
      <c r="AB16" s="293"/>
      <c r="AC16" s="294"/>
      <c r="AD16" s="109">
        <f t="shared" si="1"/>
        <v>0</v>
      </c>
      <c r="AE16" s="110">
        <f t="shared" si="0"/>
        <v>0</v>
      </c>
      <c r="AG16" s="2"/>
    </row>
    <row r="17" spans="2:33" ht="25.5" customHeight="1" x14ac:dyDescent="0.2">
      <c r="B17" s="287"/>
      <c r="C17" s="288"/>
      <c r="D17" s="288"/>
      <c r="E17" s="289"/>
      <c r="F17" s="290"/>
      <c r="G17" s="288"/>
      <c r="H17" s="291"/>
      <c r="I17" s="292"/>
      <c r="J17" s="293"/>
      <c r="K17" s="293"/>
      <c r="L17" s="293"/>
      <c r="M17" s="293"/>
      <c r="N17" s="293"/>
      <c r="O17" s="293"/>
      <c r="P17" s="293" t="s">
        <v>23</v>
      </c>
      <c r="Q17" s="293"/>
      <c r="R17" s="293"/>
      <c r="S17" s="293"/>
      <c r="T17" s="293"/>
      <c r="U17" s="293"/>
      <c r="V17" s="293"/>
      <c r="W17" s="293"/>
      <c r="X17" s="293"/>
      <c r="Y17" s="293"/>
      <c r="Z17" s="293"/>
      <c r="AA17" s="293"/>
      <c r="AB17" s="293"/>
      <c r="AC17" s="294"/>
      <c r="AD17" s="109">
        <f t="shared" si="1"/>
        <v>0</v>
      </c>
      <c r="AE17" s="110">
        <f t="shared" si="0"/>
        <v>0</v>
      </c>
      <c r="AG17" s="2"/>
    </row>
    <row r="18" spans="2:33" ht="25.5" customHeight="1" x14ac:dyDescent="0.2">
      <c r="B18" s="287"/>
      <c r="C18" s="288"/>
      <c r="D18" s="288"/>
      <c r="E18" s="289"/>
      <c r="F18" s="290"/>
      <c r="G18" s="288"/>
      <c r="H18" s="291"/>
      <c r="I18" s="292"/>
      <c r="J18" s="293"/>
      <c r="K18" s="293"/>
      <c r="L18" s="293"/>
      <c r="M18" s="293"/>
      <c r="N18" s="293"/>
      <c r="O18" s="293"/>
      <c r="P18" s="293"/>
      <c r="Q18" s="293"/>
      <c r="R18" s="293"/>
      <c r="S18" s="293"/>
      <c r="T18" s="293"/>
      <c r="U18" s="293"/>
      <c r="V18" s="293"/>
      <c r="W18" s="293"/>
      <c r="X18" s="293"/>
      <c r="Y18" s="293"/>
      <c r="Z18" s="293"/>
      <c r="AA18" s="293"/>
      <c r="AB18" s="293"/>
      <c r="AC18" s="294"/>
      <c r="AD18" s="109">
        <f t="shared" si="1"/>
        <v>0</v>
      </c>
      <c r="AE18" s="110">
        <f t="shared" si="0"/>
        <v>0</v>
      </c>
      <c r="AG18" s="2"/>
    </row>
    <row r="19" spans="2:33" ht="25.5" customHeight="1" x14ac:dyDescent="0.2">
      <c r="B19" s="287"/>
      <c r="C19" s="288"/>
      <c r="D19" s="288"/>
      <c r="E19" s="289"/>
      <c r="F19" s="290"/>
      <c r="G19" s="288"/>
      <c r="H19" s="291"/>
      <c r="I19" s="292"/>
      <c r="J19" s="293"/>
      <c r="K19" s="293"/>
      <c r="L19" s="293"/>
      <c r="M19" s="293"/>
      <c r="N19" s="293"/>
      <c r="O19" s="293"/>
      <c r="P19" s="293"/>
      <c r="Q19" s="293"/>
      <c r="R19" s="293"/>
      <c r="S19" s="293"/>
      <c r="T19" s="293"/>
      <c r="U19" s="293"/>
      <c r="V19" s="293"/>
      <c r="W19" s="293"/>
      <c r="X19" s="293"/>
      <c r="Y19" s="293"/>
      <c r="Z19" s="293"/>
      <c r="AA19" s="293"/>
      <c r="AB19" s="293"/>
      <c r="AC19" s="294"/>
      <c r="AD19" s="109">
        <f t="shared" si="1"/>
        <v>0</v>
      </c>
      <c r="AE19" s="110">
        <f t="shared" si="0"/>
        <v>0</v>
      </c>
      <c r="AG19" s="2"/>
    </row>
    <row r="20" spans="2:33" ht="25.5" customHeight="1" x14ac:dyDescent="0.2">
      <c r="B20" s="287"/>
      <c r="C20" s="288"/>
      <c r="D20" s="288"/>
      <c r="E20" s="289"/>
      <c r="F20" s="290"/>
      <c r="G20" s="288"/>
      <c r="H20" s="291"/>
      <c r="I20" s="292"/>
      <c r="J20" s="293"/>
      <c r="K20" s="293"/>
      <c r="L20" s="293"/>
      <c r="M20" s="293"/>
      <c r="N20" s="293"/>
      <c r="O20" s="293"/>
      <c r="P20" s="293"/>
      <c r="Q20" s="293"/>
      <c r="R20" s="293"/>
      <c r="S20" s="293"/>
      <c r="T20" s="293"/>
      <c r="U20" s="293"/>
      <c r="V20" s="293"/>
      <c r="W20" s="293"/>
      <c r="X20" s="293"/>
      <c r="Y20" s="293"/>
      <c r="Z20" s="293"/>
      <c r="AA20" s="293"/>
      <c r="AB20" s="293"/>
      <c r="AC20" s="294"/>
      <c r="AD20" s="109">
        <f t="shared" si="1"/>
        <v>0</v>
      </c>
      <c r="AE20" s="110">
        <f t="shared" si="0"/>
        <v>0</v>
      </c>
      <c r="AG20" s="2"/>
    </row>
    <row r="21" spans="2:33" ht="25.5" customHeight="1" x14ac:dyDescent="0.2">
      <c r="B21" s="287"/>
      <c r="C21" s="288"/>
      <c r="D21" s="288"/>
      <c r="E21" s="289"/>
      <c r="F21" s="290"/>
      <c r="G21" s="288"/>
      <c r="H21" s="291"/>
      <c r="I21" s="292"/>
      <c r="J21" s="293"/>
      <c r="K21" s="293"/>
      <c r="L21" s="293"/>
      <c r="M21" s="293"/>
      <c r="N21" s="293"/>
      <c r="O21" s="293"/>
      <c r="P21" s="293"/>
      <c r="Q21" s="293"/>
      <c r="R21" s="293"/>
      <c r="S21" s="293"/>
      <c r="T21" s="293"/>
      <c r="U21" s="293"/>
      <c r="V21" s="293"/>
      <c r="W21" s="293"/>
      <c r="X21" s="293"/>
      <c r="Y21" s="293"/>
      <c r="Z21" s="293"/>
      <c r="AA21" s="293"/>
      <c r="AB21" s="293"/>
      <c r="AC21" s="294"/>
      <c r="AD21" s="109">
        <f t="shared" si="1"/>
        <v>0</v>
      </c>
      <c r="AE21" s="110">
        <f t="shared" si="0"/>
        <v>0</v>
      </c>
      <c r="AG21" s="2"/>
    </row>
    <row r="22" spans="2:33" ht="25.5" customHeight="1" x14ac:dyDescent="0.2">
      <c r="B22" s="287"/>
      <c r="C22" s="288"/>
      <c r="D22" s="288"/>
      <c r="E22" s="289"/>
      <c r="F22" s="295"/>
      <c r="G22" s="288"/>
      <c r="H22" s="291"/>
      <c r="I22" s="292"/>
      <c r="J22" s="293"/>
      <c r="K22" s="293"/>
      <c r="L22" s="293"/>
      <c r="M22" s="293"/>
      <c r="N22" s="293"/>
      <c r="O22" s="293"/>
      <c r="P22" s="293"/>
      <c r="Q22" s="293"/>
      <c r="R22" s="293"/>
      <c r="S22" s="293"/>
      <c r="T22" s="293"/>
      <c r="U22" s="293"/>
      <c r="V22" s="293"/>
      <c r="W22" s="293"/>
      <c r="X22" s="293"/>
      <c r="Y22" s="293"/>
      <c r="Z22" s="293"/>
      <c r="AA22" s="293"/>
      <c r="AB22" s="293"/>
      <c r="AC22" s="294"/>
      <c r="AD22" s="109">
        <f t="shared" si="1"/>
        <v>0</v>
      </c>
      <c r="AE22" s="110">
        <f t="shared" si="0"/>
        <v>0</v>
      </c>
      <c r="AG22" s="2"/>
    </row>
    <row r="23" spans="2:33" ht="25.5" customHeight="1" x14ac:dyDescent="0.2">
      <c r="B23" s="287"/>
      <c r="C23" s="288"/>
      <c r="D23" s="288"/>
      <c r="E23" s="289"/>
      <c r="F23" s="295"/>
      <c r="G23" s="288"/>
      <c r="H23" s="291"/>
      <c r="I23" s="292"/>
      <c r="J23" s="293"/>
      <c r="K23" s="293"/>
      <c r="L23" s="293"/>
      <c r="M23" s="293"/>
      <c r="N23" s="293"/>
      <c r="O23" s="293"/>
      <c r="P23" s="293"/>
      <c r="Q23" s="293"/>
      <c r="R23" s="293"/>
      <c r="S23" s="293"/>
      <c r="T23" s="293"/>
      <c r="U23" s="293"/>
      <c r="V23" s="293"/>
      <c r="W23" s="293"/>
      <c r="X23" s="293"/>
      <c r="Y23" s="293"/>
      <c r="Z23" s="293"/>
      <c r="AA23" s="293"/>
      <c r="AB23" s="293"/>
      <c r="AC23" s="294"/>
      <c r="AD23" s="109">
        <f t="shared" si="1"/>
        <v>0</v>
      </c>
      <c r="AE23" s="110">
        <f t="shared" si="0"/>
        <v>0</v>
      </c>
      <c r="AG23" s="2"/>
    </row>
    <row r="24" spans="2:33" ht="25.5" customHeight="1" x14ac:dyDescent="0.2">
      <c r="B24" s="287"/>
      <c r="C24" s="288"/>
      <c r="D24" s="288"/>
      <c r="E24" s="289"/>
      <c r="F24" s="295"/>
      <c r="G24" s="288"/>
      <c r="H24" s="291"/>
      <c r="I24" s="292"/>
      <c r="J24" s="293"/>
      <c r="K24" s="293"/>
      <c r="L24" s="293"/>
      <c r="M24" s="293"/>
      <c r="N24" s="293"/>
      <c r="O24" s="293"/>
      <c r="P24" s="293"/>
      <c r="Q24" s="293"/>
      <c r="R24" s="293"/>
      <c r="S24" s="293"/>
      <c r="T24" s="293"/>
      <c r="U24" s="293"/>
      <c r="V24" s="293"/>
      <c r="W24" s="293"/>
      <c r="X24" s="293"/>
      <c r="Y24" s="293"/>
      <c r="Z24" s="293"/>
      <c r="AA24" s="293"/>
      <c r="AB24" s="293"/>
      <c r="AC24" s="294"/>
      <c r="AD24" s="109">
        <f t="shared" si="1"/>
        <v>0</v>
      </c>
      <c r="AE24" s="110">
        <f t="shared" si="0"/>
        <v>0</v>
      </c>
      <c r="AG24" s="2"/>
    </row>
    <row r="25" spans="2:33" ht="25.5" customHeight="1" x14ac:dyDescent="0.2">
      <c r="B25" s="287"/>
      <c r="C25" s="288"/>
      <c r="D25" s="288"/>
      <c r="E25" s="289"/>
      <c r="F25" s="295"/>
      <c r="G25" s="288"/>
      <c r="H25" s="291"/>
      <c r="I25" s="292"/>
      <c r="J25" s="293"/>
      <c r="K25" s="293"/>
      <c r="L25" s="293"/>
      <c r="M25" s="293"/>
      <c r="N25" s="293"/>
      <c r="O25" s="293"/>
      <c r="P25" s="293"/>
      <c r="Q25" s="293"/>
      <c r="R25" s="293"/>
      <c r="S25" s="293"/>
      <c r="T25" s="293"/>
      <c r="U25" s="293"/>
      <c r="V25" s="293"/>
      <c r="W25" s="293"/>
      <c r="X25" s="293"/>
      <c r="Y25" s="293"/>
      <c r="Z25" s="293"/>
      <c r="AA25" s="293"/>
      <c r="AB25" s="293"/>
      <c r="AC25" s="294"/>
      <c r="AD25" s="109">
        <f t="shared" si="1"/>
        <v>0</v>
      </c>
      <c r="AE25" s="110">
        <f t="shared" si="0"/>
        <v>0</v>
      </c>
      <c r="AG25" s="2"/>
    </row>
    <row r="26" spans="2:33" ht="25.5" customHeight="1" x14ac:dyDescent="0.2">
      <c r="B26" s="287"/>
      <c r="C26" s="288"/>
      <c r="D26" s="288"/>
      <c r="E26" s="289"/>
      <c r="F26" s="295"/>
      <c r="G26" s="288"/>
      <c r="H26" s="291"/>
      <c r="I26" s="292"/>
      <c r="J26" s="293"/>
      <c r="K26" s="293"/>
      <c r="L26" s="293"/>
      <c r="M26" s="293"/>
      <c r="N26" s="293"/>
      <c r="O26" s="293"/>
      <c r="P26" s="293"/>
      <c r="Q26" s="293"/>
      <c r="R26" s="293"/>
      <c r="S26" s="293"/>
      <c r="T26" s="293"/>
      <c r="U26" s="293"/>
      <c r="V26" s="293"/>
      <c r="W26" s="293"/>
      <c r="X26" s="293"/>
      <c r="Y26" s="293"/>
      <c r="Z26" s="293"/>
      <c r="AA26" s="293"/>
      <c r="AB26" s="293"/>
      <c r="AC26" s="294"/>
      <c r="AD26" s="109">
        <f t="shared" si="1"/>
        <v>0</v>
      </c>
      <c r="AE26" s="110">
        <f t="shared" si="0"/>
        <v>0</v>
      </c>
      <c r="AG26" s="2"/>
    </row>
    <row r="27" spans="2:33" ht="25.5" customHeight="1" x14ac:dyDescent="0.2">
      <c r="B27" s="287"/>
      <c r="C27" s="288"/>
      <c r="D27" s="288"/>
      <c r="E27" s="289"/>
      <c r="F27" s="295"/>
      <c r="G27" s="288"/>
      <c r="H27" s="291"/>
      <c r="I27" s="292"/>
      <c r="J27" s="293"/>
      <c r="K27" s="293"/>
      <c r="L27" s="293"/>
      <c r="M27" s="293"/>
      <c r="N27" s="293"/>
      <c r="O27" s="293"/>
      <c r="P27" s="293"/>
      <c r="Q27" s="293"/>
      <c r="R27" s="293"/>
      <c r="S27" s="293"/>
      <c r="T27" s="293"/>
      <c r="U27" s="293"/>
      <c r="V27" s="293"/>
      <c r="W27" s="293"/>
      <c r="X27" s="293"/>
      <c r="Y27" s="293"/>
      <c r="Z27" s="293"/>
      <c r="AA27" s="293"/>
      <c r="AB27" s="293"/>
      <c r="AC27" s="294"/>
      <c r="AD27" s="109">
        <f t="shared" si="1"/>
        <v>0</v>
      </c>
      <c r="AE27" s="110">
        <f t="shared" si="0"/>
        <v>0</v>
      </c>
      <c r="AG27" s="2"/>
    </row>
    <row r="28" spans="2:33" ht="25.5" customHeight="1" x14ac:dyDescent="0.2">
      <c r="B28" s="287"/>
      <c r="C28" s="288"/>
      <c r="D28" s="288"/>
      <c r="E28" s="289"/>
      <c r="F28" s="295"/>
      <c r="G28" s="288"/>
      <c r="H28" s="291"/>
      <c r="I28" s="292"/>
      <c r="J28" s="293"/>
      <c r="K28" s="293"/>
      <c r="L28" s="293"/>
      <c r="M28" s="293"/>
      <c r="N28" s="293"/>
      <c r="O28" s="293"/>
      <c r="P28" s="293"/>
      <c r="Q28" s="293"/>
      <c r="R28" s="293"/>
      <c r="S28" s="293"/>
      <c r="T28" s="293"/>
      <c r="U28" s="293"/>
      <c r="V28" s="293"/>
      <c r="W28" s="293"/>
      <c r="X28" s="293"/>
      <c r="Y28" s="293"/>
      <c r="Z28" s="293"/>
      <c r="AA28" s="293"/>
      <c r="AB28" s="293"/>
      <c r="AC28" s="294"/>
      <c r="AD28" s="109">
        <f t="shared" si="1"/>
        <v>0</v>
      </c>
      <c r="AE28" s="110">
        <f t="shared" si="0"/>
        <v>0</v>
      </c>
      <c r="AG28" s="2"/>
    </row>
    <row r="29" spans="2:33" ht="25.5" customHeight="1" x14ac:dyDescent="0.2">
      <c r="B29" s="287"/>
      <c r="C29" s="288"/>
      <c r="D29" s="288"/>
      <c r="E29" s="289"/>
      <c r="F29" s="295"/>
      <c r="G29" s="288"/>
      <c r="H29" s="291"/>
      <c r="I29" s="292"/>
      <c r="J29" s="293"/>
      <c r="K29" s="293"/>
      <c r="L29" s="293"/>
      <c r="M29" s="293"/>
      <c r="N29" s="293"/>
      <c r="O29" s="293"/>
      <c r="P29" s="293"/>
      <c r="Q29" s="293"/>
      <c r="R29" s="293"/>
      <c r="S29" s="293"/>
      <c r="T29" s="293"/>
      <c r="U29" s="293"/>
      <c r="V29" s="293"/>
      <c r="W29" s="293"/>
      <c r="X29" s="293"/>
      <c r="Y29" s="293"/>
      <c r="Z29" s="293"/>
      <c r="AA29" s="293"/>
      <c r="AB29" s="293"/>
      <c r="AC29" s="294"/>
      <c r="AD29" s="109">
        <f t="shared" si="1"/>
        <v>0</v>
      </c>
      <c r="AE29" s="110">
        <f t="shared" si="0"/>
        <v>0</v>
      </c>
      <c r="AG29" s="2"/>
    </row>
    <row r="30" spans="2:33" x14ac:dyDescent="0.2">
      <c r="H30" s="72"/>
    </row>
  </sheetData>
  <sheetProtection selectLockedCells="1"/>
  <mergeCells count="10">
    <mergeCell ref="B6:H7"/>
    <mergeCell ref="I6:AC7"/>
    <mergeCell ref="B2:AE2"/>
    <mergeCell ref="B3:AE3"/>
    <mergeCell ref="B4:W4"/>
    <mergeCell ref="X4:Z4"/>
    <mergeCell ref="AA4:AE4"/>
    <mergeCell ref="B5:W5"/>
    <mergeCell ref="X5:Z5"/>
    <mergeCell ref="AA5:AE5"/>
  </mergeCells>
  <dataValidations count="3">
    <dataValidation type="list" allowBlank="1" showInputMessage="1" showErrorMessage="1" sqref="F9:F29" xr:uid="{41F0129B-84E8-42EB-BF41-75E53EAC8863}">
      <formula1>$AH$3:$AH$4</formula1>
    </dataValidation>
    <dataValidation type="list" allowBlank="1" showInputMessage="1" showErrorMessage="1" sqref="AL1" xr:uid="{0032990D-E3DD-4F88-8626-20E9472FC042}">
      <formula1>$AI$1:$AK$1</formula1>
    </dataValidation>
    <dataValidation allowBlank="1" showInputMessage="1" showErrorMessage="1" error="You may only enter up to 24 hours per equipment item per day!" sqref="I9:AC29" xr:uid="{35FDC853-99CB-4E5A-8FB2-E0A520CB39D0}"/>
  </dataValidations>
  <printOptions horizontalCentered="1" verticalCentered="1"/>
  <pageMargins left="0.25" right="0.25" top="0.55000000000000004" bottom="0.4" header="0.25" footer="0.19"/>
  <pageSetup scale="59" orientation="landscape" blackAndWhite="1" r:id="rId1"/>
  <headerFooter alignWithMargins="0">
    <oddFooter>&amp;CFORCE ACCOUNT EQUIPMENT 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9725439-4A41-4633-943D-14F54B39C183}">
          <x14:formula1>
            <xm:f>'FEMA EQUIPMENT RATES'!$B$10:$B$464</xm:f>
          </x14:formula1>
          <xm:sqref>G9:G29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O470"/>
  <sheetViews>
    <sheetView zoomScaleNormal="100" workbookViewId="0">
      <pane xSplit="2" ySplit="3" topLeftCell="C4" activePane="bottomRight" state="frozen"/>
      <selection activeCell="B2" sqref="B2:L2"/>
      <selection pane="topRight" activeCell="B2" sqref="B2:L2"/>
      <selection pane="bottomLeft" activeCell="B2" sqref="B2:L2"/>
      <selection pane="bottomRight" activeCell="C33" sqref="C33"/>
    </sheetView>
  </sheetViews>
  <sheetFormatPr defaultColWidth="9.140625" defaultRowHeight="12.75" x14ac:dyDescent="0.2"/>
  <cols>
    <col min="1" max="1" width="2.7109375" style="118" customWidth="1"/>
    <col min="2" max="2" width="7.7109375" style="118" customWidth="1"/>
    <col min="3" max="3" width="18.85546875" style="118" customWidth="1"/>
    <col min="4" max="4" width="8.5703125" style="118" bestFit="1" customWidth="1"/>
    <col min="5" max="5" width="9.140625" style="148" bestFit="1" customWidth="1"/>
    <col min="6" max="6" width="21.7109375" style="118" customWidth="1"/>
    <col min="7" max="7" width="7.85546875" style="118" bestFit="1" customWidth="1"/>
    <col min="8" max="8" width="17.85546875" style="118" bestFit="1" customWidth="1"/>
    <col min="9" max="9" width="15.5703125" style="118" customWidth="1"/>
    <col min="10" max="16384" width="9.140625" style="118"/>
  </cols>
  <sheetData>
    <row r="1" spans="2:15" ht="13.5" thickBot="1" x14ac:dyDescent="0.25">
      <c r="B1" s="552" t="s">
        <v>150</v>
      </c>
      <c r="C1" s="553"/>
      <c r="D1" s="553"/>
      <c r="E1" s="553"/>
      <c r="F1" s="553"/>
      <c r="G1" s="553"/>
      <c r="H1" s="553"/>
      <c r="I1" s="553"/>
      <c r="J1" s="554"/>
      <c r="K1" s="554"/>
      <c r="L1" s="554"/>
      <c r="M1" s="554"/>
      <c r="N1" s="554"/>
      <c r="O1" s="555"/>
    </row>
    <row r="2" spans="2:15" ht="0.95" customHeight="1" thickTop="1" x14ac:dyDescent="0.2">
      <c r="B2" s="119"/>
      <c r="C2" s="556"/>
      <c r="D2" s="556"/>
      <c r="E2" s="556"/>
      <c r="F2" s="556"/>
      <c r="G2" s="556"/>
      <c r="H2" s="556"/>
      <c r="I2" s="556"/>
      <c r="J2" s="120"/>
      <c r="K2" s="120"/>
      <c r="L2" s="120"/>
      <c r="M2" s="120"/>
      <c r="N2" s="120"/>
      <c r="O2" s="120"/>
    </row>
    <row r="3" spans="2:15" ht="25.5" x14ac:dyDescent="0.2">
      <c r="B3" s="121" t="s">
        <v>151</v>
      </c>
      <c r="C3" s="121" t="s">
        <v>152</v>
      </c>
      <c r="D3" s="121" t="s">
        <v>72</v>
      </c>
      <c r="E3" s="121" t="s">
        <v>153</v>
      </c>
      <c r="F3" s="121" t="s">
        <v>154</v>
      </c>
      <c r="G3" s="121" t="s">
        <v>34</v>
      </c>
      <c r="H3" s="121" t="s">
        <v>9</v>
      </c>
      <c r="I3" s="122" t="s">
        <v>155</v>
      </c>
    </row>
    <row r="4" spans="2:15" ht="12.95" customHeight="1" x14ac:dyDescent="0.2">
      <c r="B4" s="123">
        <v>8010</v>
      </c>
      <c r="C4" s="124" t="s">
        <v>156</v>
      </c>
      <c r="D4" s="123" t="s">
        <v>157</v>
      </c>
      <c r="E4" s="125">
        <v>1.51</v>
      </c>
      <c r="F4" s="126" t="s">
        <v>158</v>
      </c>
      <c r="G4" s="123" t="s">
        <v>159</v>
      </c>
      <c r="H4" s="124" t="s">
        <v>160</v>
      </c>
      <c r="I4" s="124" t="s">
        <v>161</v>
      </c>
    </row>
    <row r="5" spans="2:15" x14ac:dyDescent="0.2">
      <c r="B5" s="123">
        <v>8011</v>
      </c>
      <c r="C5" s="124" t="s">
        <v>156</v>
      </c>
      <c r="D5" s="123" t="s">
        <v>157</v>
      </c>
      <c r="E5" s="125">
        <v>8.84</v>
      </c>
      <c r="F5" s="126" t="s">
        <v>158</v>
      </c>
      <c r="G5" s="123" t="s">
        <v>162</v>
      </c>
      <c r="H5" s="124" t="s">
        <v>163</v>
      </c>
      <c r="I5" s="124" t="s">
        <v>161</v>
      </c>
    </row>
    <row r="6" spans="2:15" ht="12.95" customHeight="1" x14ac:dyDescent="0.2">
      <c r="B6" s="123">
        <v>8012</v>
      </c>
      <c r="C6" s="124" t="s">
        <v>156</v>
      </c>
      <c r="D6" s="123" t="s">
        <v>157</v>
      </c>
      <c r="E6" s="125">
        <v>11.14</v>
      </c>
      <c r="F6" s="126" t="s">
        <v>158</v>
      </c>
      <c r="G6" s="123" t="s">
        <v>164</v>
      </c>
      <c r="H6" s="124" t="s">
        <v>165</v>
      </c>
      <c r="I6" s="124" t="s">
        <v>161</v>
      </c>
    </row>
    <row r="7" spans="2:15" ht="12.95" customHeight="1" x14ac:dyDescent="0.2">
      <c r="B7" s="123">
        <v>8013</v>
      </c>
      <c r="C7" s="124" t="s">
        <v>156</v>
      </c>
      <c r="D7" s="123" t="s">
        <v>157</v>
      </c>
      <c r="E7" s="125">
        <v>18.39</v>
      </c>
      <c r="F7" s="126" t="s">
        <v>158</v>
      </c>
      <c r="G7" s="123" t="s">
        <v>166</v>
      </c>
      <c r="H7" s="124" t="s">
        <v>167</v>
      </c>
      <c r="I7" s="124" t="s">
        <v>161</v>
      </c>
    </row>
    <row r="8" spans="2:15" ht="12.95" customHeight="1" x14ac:dyDescent="0.2">
      <c r="B8" s="123">
        <v>8014</v>
      </c>
      <c r="C8" s="124" t="s">
        <v>156</v>
      </c>
      <c r="D8" s="123" t="s">
        <v>157</v>
      </c>
      <c r="E8" s="125">
        <v>30.47</v>
      </c>
      <c r="F8" s="126" t="s">
        <v>158</v>
      </c>
      <c r="G8" s="123" t="s">
        <v>168</v>
      </c>
      <c r="H8" s="124" t="s">
        <v>169</v>
      </c>
      <c r="I8" s="124" t="s">
        <v>161</v>
      </c>
    </row>
    <row r="9" spans="2:15" ht="12.95" customHeight="1" x14ac:dyDescent="0.2">
      <c r="B9" s="123">
        <v>8015</v>
      </c>
      <c r="C9" s="124" t="s">
        <v>156</v>
      </c>
      <c r="D9" s="123" t="s">
        <v>157</v>
      </c>
      <c r="E9" s="125">
        <v>48.71</v>
      </c>
      <c r="F9" s="126" t="s">
        <v>158</v>
      </c>
      <c r="G9" s="123" t="s">
        <v>170</v>
      </c>
      <c r="H9" s="124" t="s">
        <v>171</v>
      </c>
      <c r="I9" s="124" t="s">
        <v>161</v>
      </c>
    </row>
    <row r="10" spans="2:15" x14ac:dyDescent="0.2">
      <c r="B10" s="123">
        <v>8016</v>
      </c>
      <c r="C10" s="124" t="s">
        <v>156</v>
      </c>
      <c r="D10" s="123" t="s">
        <v>157</v>
      </c>
      <c r="E10" s="125">
        <v>92.88</v>
      </c>
      <c r="F10" s="126" t="s">
        <v>158</v>
      </c>
      <c r="G10" s="123" t="s">
        <v>172</v>
      </c>
      <c r="H10" s="124" t="s">
        <v>173</v>
      </c>
      <c r="I10" s="124" t="s">
        <v>161</v>
      </c>
    </row>
    <row r="11" spans="2:15" x14ac:dyDescent="0.2">
      <c r="B11" s="123">
        <v>8017</v>
      </c>
      <c r="C11" s="124" t="s">
        <v>156</v>
      </c>
      <c r="D11" s="123" t="s">
        <v>157</v>
      </c>
      <c r="E11" s="125">
        <v>96.96</v>
      </c>
      <c r="F11" s="126" t="s">
        <v>158</v>
      </c>
      <c r="G11" s="123" t="s">
        <v>174</v>
      </c>
      <c r="H11" s="124" t="s">
        <v>175</v>
      </c>
      <c r="I11" s="124" t="s">
        <v>161</v>
      </c>
    </row>
    <row r="12" spans="2:15" x14ac:dyDescent="0.2">
      <c r="B12" s="127">
        <v>8040</v>
      </c>
      <c r="C12" s="128" t="s">
        <v>176</v>
      </c>
      <c r="D12" s="127" t="s">
        <v>157</v>
      </c>
      <c r="E12" s="129">
        <v>28</v>
      </c>
      <c r="F12" s="130"/>
      <c r="G12" s="127" t="s">
        <v>177</v>
      </c>
      <c r="H12" s="128"/>
      <c r="I12" s="128"/>
    </row>
    <row r="13" spans="2:15" x14ac:dyDescent="0.2">
      <c r="B13" s="127">
        <v>8041</v>
      </c>
      <c r="C13" s="128" t="s">
        <v>176</v>
      </c>
      <c r="D13" s="127" t="s">
        <v>157</v>
      </c>
      <c r="E13" s="129">
        <v>40.5</v>
      </c>
      <c r="F13" s="130"/>
      <c r="G13" s="127" t="s">
        <v>178</v>
      </c>
      <c r="H13" s="128"/>
      <c r="I13" s="128"/>
    </row>
    <row r="14" spans="2:15" x14ac:dyDescent="0.2">
      <c r="B14" s="127">
        <v>8050</v>
      </c>
      <c r="C14" s="128" t="s">
        <v>179</v>
      </c>
      <c r="D14" s="127" t="s">
        <v>157</v>
      </c>
      <c r="E14" s="129">
        <v>4.43</v>
      </c>
      <c r="F14" s="130"/>
      <c r="G14" s="127" t="s">
        <v>180</v>
      </c>
      <c r="H14" s="128"/>
      <c r="I14" s="124" t="s">
        <v>181</v>
      </c>
    </row>
    <row r="15" spans="2:15" x14ac:dyDescent="0.2">
      <c r="B15" s="127">
        <v>8051</v>
      </c>
      <c r="C15" s="128" t="s">
        <v>182</v>
      </c>
      <c r="D15" s="127" t="s">
        <v>157</v>
      </c>
      <c r="E15" s="129">
        <v>11.61</v>
      </c>
      <c r="F15" s="130"/>
      <c r="G15" s="127" t="s">
        <v>183</v>
      </c>
      <c r="H15" s="128"/>
      <c r="I15" s="124" t="s">
        <v>181</v>
      </c>
    </row>
    <row r="16" spans="2:15" x14ac:dyDescent="0.2">
      <c r="B16" s="123">
        <v>8060</v>
      </c>
      <c r="C16" s="124" t="s">
        <v>184</v>
      </c>
      <c r="D16" s="123" t="s">
        <v>157</v>
      </c>
      <c r="E16" s="125">
        <v>2.14</v>
      </c>
      <c r="F16" s="126" t="s">
        <v>185</v>
      </c>
      <c r="G16" s="123" t="s">
        <v>186</v>
      </c>
      <c r="H16" s="124" t="s">
        <v>187</v>
      </c>
      <c r="I16" s="128"/>
    </row>
    <row r="17" spans="2:9" x14ac:dyDescent="0.2">
      <c r="B17" s="123">
        <v>8061</v>
      </c>
      <c r="C17" s="124" t="s">
        <v>184</v>
      </c>
      <c r="D17" s="123" t="s">
        <v>157</v>
      </c>
      <c r="E17" s="125">
        <v>4.3</v>
      </c>
      <c r="F17" s="126" t="s">
        <v>185</v>
      </c>
      <c r="G17" s="123" t="s">
        <v>188</v>
      </c>
      <c r="H17" s="124" t="s">
        <v>189</v>
      </c>
      <c r="I17" s="128"/>
    </row>
    <row r="18" spans="2:9" ht="33.75" x14ac:dyDescent="0.2">
      <c r="B18" s="131">
        <v>8062</v>
      </c>
      <c r="C18" s="132" t="s">
        <v>190</v>
      </c>
      <c r="D18" s="131" t="s">
        <v>157</v>
      </c>
      <c r="E18" s="133">
        <v>3.16</v>
      </c>
      <c r="F18" s="134" t="s">
        <v>191</v>
      </c>
      <c r="G18" s="131" t="s">
        <v>188</v>
      </c>
      <c r="H18" s="132" t="s">
        <v>192</v>
      </c>
      <c r="I18" s="124" t="s">
        <v>193</v>
      </c>
    </row>
    <row r="19" spans="2:9" ht="33.75" x14ac:dyDescent="0.2">
      <c r="B19" s="131">
        <v>8063</v>
      </c>
      <c r="C19" s="132" t="s">
        <v>194</v>
      </c>
      <c r="D19" s="131" t="s">
        <v>157</v>
      </c>
      <c r="E19" s="133">
        <v>34.28</v>
      </c>
      <c r="F19" s="134" t="s">
        <v>195</v>
      </c>
      <c r="G19" s="131" t="s">
        <v>196</v>
      </c>
      <c r="H19" s="132" t="s">
        <v>197</v>
      </c>
      <c r="I19" s="124" t="s">
        <v>198</v>
      </c>
    </row>
    <row r="20" spans="2:9" x14ac:dyDescent="0.2">
      <c r="B20" s="127">
        <v>8064</v>
      </c>
      <c r="C20" s="128" t="s">
        <v>199</v>
      </c>
      <c r="D20" s="127" t="s">
        <v>157</v>
      </c>
      <c r="E20" s="129">
        <v>35.1</v>
      </c>
      <c r="F20" s="130"/>
      <c r="G20" s="127"/>
      <c r="H20" s="128"/>
      <c r="I20" s="128"/>
    </row>
    <row r="21" spans="2:9" ht="22.5" x14ac:dyDescent="0.2">
      <c r="B21" s="131">
        <v>8065</v>
      </c>
      <c r="C21" s="132" t="s">
        <v>200</v>
      </c>
      <c r="D21" s="131" t="s">
        <v>157</v>
      </c>
      <c r="E21" s="133">
        <v>169.4</v>
      </c>
      <c r="F21" s="134" t="s">
        <v>201</v>
      </c>
      <c r="G21" s="131">
        <v>300</v>
      </c>
      <c r="H21" s="132" t="s">
        <v>202</v>
      </c>
      <c r="I21" s="132" t="s">
        <v>203</v>
      </c>
    </row>
    <row r="22" spans="2:9" ht="22.5" x14ac:dyDescent="0.2">
      <c r="B22" s="131">
        <v>8066</v>
      </c>
      <c r="C22" s="132" t="s">
        <v>200</v>
      </c>
      <c r="D22" s="131" t="s">
        <v>157</v>
      </c>
      <c r="E22" s="133">
        <v>31.95</v>
      </c>
      <c r="F22" s="134" t="s">
        <v>204</v>
      </c>
      <c r="G22" s="131"/>
      <c r="H22" s="132" t="s">
        <v>205</v>
      </c>
      <c r="I22" s="128"/>
    </row>
    <row r="23" spans="2:9" ht="22.5" x14ac:dyDescent="0.2">
      <c r="B23" s="127">
        <v>8067</v>
      </c>
      <c r="C23" s="128" t="s">
        <v>206</v>
      </c>
      <c r="D23" s="127" t="s">
        <v>157</v>
      </c>
      <c r="E23" s="129">
        <v>36.97</v>
      </c>
      <c r="F23" s="130" t="s">
        <v>206</v>
      </c>
      <c r="G23" s="127"/>
      <c r="H23" s="128"/>
      <c r="I23" s="128"/>
    </row>
    <row r="24" spans="2:9" x14ac:dyDescent="0.2">
      <c r="B24" s="127">
        <v>8070</v>
      </c>
      <c r="C24" s="128" t="s">
        <v>207</v>
      </c>
      <c r="D24" s="127" t="s">
        <v>208</v>
      </c>
      <c r="E24" s="129">
        <v>0.53500000000000003</v>
      </c>
      <c r="F24" s="130"/>
      <c r="G24" s="127" t="s">
        <v>209</v>
      </c>
      <c r="H24" s="128"/>
      <c r="I24" s="124" t="s">
        <v>210</v>
      </c>
    </row>
    <row r="25" spans="2:9" x14ac:dyDescent="0.2">
      <c r="B25" s="127">
        <v>8071</v>
      </c>
      <c r="C25" s="128" t="s">
        <v>207</v>
      </c>
      <c r="D25" s="127" t="s">
        <v>157</v>
      </c>
      <c r="E25" s="129">
        <v>12.32</v>
      </c>
      <c r="F25" s="130"/>
      <c r="G25" s="127" t="s">
        <v>209</v>
      </c>
      <c r="H25" s="128"/>
      <c r="I25" s="124" t="s">
        <v>211</v>
      </c>
    </row>
    <row r="26" spans="2:9" x14ac:dyDescent="0.2">
      <c r="B26" s="151">
        <v>8072</v>
      </c>
      <c r="C26" s="152" t="s">
        <v>212</v>
      </c>
      <c r="D26" s="151" t="s">
        <v>208</v>
      </c>
      <c r="E26" s="153">
        <v>0.625</v>
      </c>
      <c r="F26" s="154"/>
      <c r="G26" s="151" t="s">
        <v>213</v>
      </c>
      <c r="H26" s="152"/>
      <c r="I26" s="155" t="s">
        <v>214</v>
      </c>
    </row>
    <row r="27" spans="2:9" ht="22.5" x14ac:dyDescent="0.2">
      <c r="B27" s="127">
        <v>8073</v>
      </c>
      <c r="C27" s="128" t="s">
        <v>212</v>
      </c>
      <c r="D27" s="127" t="s">
        <v>157</v>
      </c>
      <c r="E27" s="129">
        <v>15.69</v>
      </c>
      <c r="F27" s="130"/>
      <c r="G27" s="127" t="s">
        <v>213</v>
      </c>
      <c r="H27" s="128"/>
      <c r="I27" s="124" t="s">
        <v>215</v>
      </c>
    </row>
    <row r="28" spans="2:9" x14ac:dyDescent="0.2">
      <c r="B28" s="127">
        <v>8075</v>
      </c>
      <c r="C28" s="128" t="s">
        <v>216</v>
      </c>
      <c r="D28" s="127" t="s">
        <v>208</v>
      </c>
      <c r="E28" s="129">
        <v>0.505</v>
      </c>
      <c r="F28" s="130"/>
      <c r="G28" s="127"/>
      <c r="H28" s="128"/>
      <c r="I28" s="128"/>
    </row>
    <row r="29" spans="2:9" ht="22.5" x14ac:dyDescent="0.2">
      <c r="B29" s="127">
        <v>8076</v>
      </c>
      <c r="C29" s="128" t="s">
        <v>217</v>
      </c>
      <c r="D29" s="127" t="s">
        <v>157</v>
      </c>
      <c r="E29" s="129">
        <v>22</v>
      </c>
      <c r="F29" s="130" t="s">
        <v>218</v>
      </c>
      <c r="G29" s="127" t="s">
        <v>219</v>
      </c>
      <c r="H29" s="128"/>
      <c r="I29" s="128"/>
    </row>
    <row r="30" spans="2:9" ht="22.5" x14ac:dyDescent="0.2">
      <c r="B30" s="127">
        <v>8077</v>
      </c>
      <c r="C30" s="128" t="s">
        <v>220</v>
      </c>
      <c r="D30" s="127" t="s">
        <v>157</v>
      </c>
      <c r="E30" s="129">
        <v>19</v>
      </c>
      <c r="F30" s="130" t="s">
        <v>221</v>
      </c>
      <c r="G30" s="127"/>
      <c r="H30" s="128"/>
      <c r="I30" s="128"/>
    </row>
    <row r="31" spans="2:9" ht="22.5" x14ac:dyDescent="0.2">
      <c r="B31" s="127">
        <v>8080</v>
      </c>
      <c r="C31" s="128" t="s">
        <v>222</v>
      </c>
      <c r="D31" s="127" t="s">
        <v>157</v>
      </c>
      <c r="E31" s="129">
        <v>8.1999999999999993</v>
      </c>
      <c r="F31" s="130" t="s">
        <v>223</v>
      </c>
      <c r="G31" s="127" t="s">
        <v>224</v>
      </c>
      <c r="H31" s="128"/>
      <c r="I31" s="128"/>
    </row>
    <row r="32" spans="2:9" ht="22.5" x14ac:dyDescent="0.2">
      <c r="B32" s="127">
        <v>8081</v>
      </c>
      <c r="C32" s="128" t="s">
        <v>222</v>
      </c>
      <c r="D32" s="127" t="s">
        <v>157</v>
      </c>
      <c r="E32" s="129">
        <v>8.5</v>
      </c>
      <c r="F32" s="130" t="s">
        <v>225</v>
      </c>
      <c r="G32" s="127" t="s">
        <v>226</v>
      </c>
      <c r="H32" s="128"/>
      <c r="I32" s="128"/>
    </row>
    <row r="33" spans="2:9" ht="22.5" x14ac:dyDescent="0.2">
      <c r="B33" s="127">
        <v>8082</v>
      </c>
      <c r="C33" s="128" t="s">
        <v>222</v>
      </c>
      <c r="D33" s="127" t="s">
        <v>157</v>
      </c>
      <c r="E33" s="129">
        <v>8.51</v>
      </c>
      <c r="F33" s="130" t="s">
        <v>227</v>
      </c>
      <c r="G33" s="127" t="s">
        <v>228</v>
      </c>
      <c r="H33" s="128"/>
      <c r="I33" s="128"/>
    </row>
    <row r="34" spans="2:9" ht="22.5" x14ac:dyDescent="0.2">
      <c r="B34" s="127">
        <v>8083</v>
      </c>
      <c r="C34" s="128" t="s">
        <v>222</v>
      </c>
      <c r="D34" s="127" t="s">
        <v>157</v>
      </c>
      <c r="E34" s="129">
        <v>9</v>
      </c>
      <c r="F34" s="130" t="s">
        <v>229</v>
      </c>
      <c r="G34" s="127" t="s">
        <v>230</v>
      </c>
      <c r="H34" s="128"/>
      <c r="I34" s="128"/>
    </row>
    <row r="35" spans="2:9" ht="22.5" x14ac:dyDescent="0.2">
      <c r="B35" s="127">
        <v>8084</v>
      </c>
      <c r="C35" s="128" t="s">
        <v>222</v>
      </c>
      <c r="D35" s="127" t="s">
        <v>157</v>
      </c>
      <c r="E35" s="129">
        <v>9.4</v>
      </c>
      <c r="F35" s="130" t="s">
        <v>231</v>
      </c>
      <c r="G35" s="127" t="s">
        <v>232</v>
      </c>
      <c r="H35" s="128"/>
      <c r="I35" s="128"/>
    </row>
    <row r="36" spans="2:9" ht="22.5" x14ac:dyDescent="0.2">
      <c r="B36" s="127">
        <v>8085</v>
      </c>
      <c r="C36" s="128" t="s">
        <v>222</v>
      </c>
      <c r="D36" s="127" t="s">
        <v>157</v>
      </c>
      <c r="E36" s="129">
        <v>10.199999999999999</v>
      </c>
      <c r="F36" s="130" t="s">
        <v>233</v>
      </c>
      <c r="G36" s="127" t="s">
        <v>234</v>
      </c>
      <c r="H36" s="128"/>
      <c r="I36" s="128"/>
    </row>
    <row r="37" spans="2:9" ht="22.5" x14ac:dyDescent="0.2">
      <c r="B37" s="127">
        <v>8086</v>
      </c>
      <c r="C37" s="128" t="s">
        <v>222</v>
      </c>
      <c r="D37" s="127" t="s">
        <v>157</v>
      </c>
      <c r="E37" s="129">
        <v>11.64</v>
      </c>
      <c r="F37" s="130" t="s">
        <v>235</v>
      </c>
      <c r="G37" s="127" t="s">
        <v>236</v>
      </c>
      <c r="H37" s="128"/>
      <c r="I37" s="128"/>
    </row>
    <row r="38" spans="2:9" ht="22.5" x14ac:dyDescent="0.2">
      <c r="B38" s="127">
        <v>8087</v>
      </c>
      <c r="C38" s="128" t="s">
        <v>222</v>
      </c>
      <c r="D38" s="127" t="s">
        <v>157</v>
      </c>
      <c r="E38" s="129">
        <v>12.4</v>
      </c>
      <c r="F38" s="130" t="s">
        <v>237</v>
      </c>
      <c r="G38" s="127" t="s">
        <v>236</v>
      </c>
      <c r="H38" s="128"/>
      <c r="I38" s="128"/>
    </row>
    <row r="39" spans="2:9" ht="22.5" x14ac:dyDescent="0.2">
      <c r="B39" s="127">
        <v>8088</v>
      </c>
      <c r="C39" s="128" t="s">
        <v>222</v>
      </c>
      <c r="D39" s="127" t="s">
        <v>157</v>
      </c>
      <c r="E39" s="129">
        <v>13.2</v>
      </c>
      <c r="F39" s="130" t="s">
        <v>238</v>
      </c>
      <c r="G39" s="127" t="s">
        <v>239</v>
      </c>
      <c r="H39" s="128"/>
      <c r="I39" s="128"/>
    </row>
    <row r="40" spans="2:9" ht="22.5" x14ac:dyDescent="0.2">
      <c r="B40" s="127">
        <v>8089</v>
      </c>
      <c r="C40" s="128" t="s">
        <v>222</v>
      </c>
      <c r="D40" s="127" t="s">
        <v>157</v>
      </c>
      <c r="E40" s="129">
        <v>14</v>
      </c>
      <c r="F40" s="130" t="s">
        <v>240</v>
      </c>
      <c r="G40" s="127" t="s">
        <v>241</v>
      </c>
      <c r="H40" s="128"/>
      <c r="I40" s="128"/>
    </row>
    <row r="41" spans="2:9" x14ac:dyDescent="0.2">
      <c r="B41" s="123">
        <v>8110</v>
      </c>
      <c r="C41" s="124" t="s">
        <v>242</v>
      </c>
      <c r="D41" s="123" t="s">
        <v>157</v>
      </c>
      <c r="E41" s="125">
        <v>49.1</v>
      </c>
      <c r="F41" s="126" t="s">
        <v>243</v>
      </c>
      <c r="G41" s="123"/>
      <c r="H41" s="124" t="s">
        <v>244</v>
      </c>
      <c r="I41" s="128"/>
    </row>
    <row r="42" spans="2:9" x14ac:dyDescent="0.2">
      <c r="B42" s="123">
        <v>8111</v>
      </c>
      <c r="C42" s="124" t="s">
        <v>242</v>
      </c>
      <c r="D42" s="123" t="s">
        <v>157</v>
      </c>
      <c r="E42" s="125">
        <v>58.7</v>
      </c>
      <c r="F42" s="126" t="s">
        <v>243</v>
      </c>
      <c r="G42" s="123"/>
      <c r="H42" s="124" t="s">
        <v>245</v>
      </c>
      <c r="I42" s="128"/>
    </row>
    <row r="43" spans="2:9" x14ac:dyDescent="0.2">
      <c r="B43" s="123">
        <v>8112</v>
      </c>
      <c r="C43" s="124" t="s">
        <v>242</v>
      </c>
      <c r="D43" s="123" t="s">
        <v>157</v>
      </c>
      <c r="E43" s="125">
        <v>109.5</v>
      </c>
      <c r="F43" s="126" t="s">
        <v>243</v>
      </c>
      <c r="G43" s="123"/>
      <c r="H43" s="124" t="s">
        <v>246</v>
      </c>
      <c r="I43" s="128"/>
    </row>
    <row r="44" spans="2:9" x14ac:dyDescent="0.2">
      <c r="B44" s="123">
        <v>8113</v>
      </c>
      <c r="C44" s="124" t="s">
        <v>242</v>
      </c>
      <c r="D44" s="123" t="s">
        <v>157</v>
      </c>
      <c r="E44" s="125">
        <v>133.75</v>
      </c>
      <c r="F44" s="126" t="s">
        <v>243</v>
      </c>
      <c r="G44" s="123"/>
      <c r="H44" s="124" t="s">
        <v>247</v>
      </c>
      <c r="I44" s="128"/>
    </row>
    <row r="45" spans="2:9" x14ac:dyDescent="0.2">
      <c r="B45" s="123">
        <v>8120</v>
      </c>
      <c r="C45" s="124" t="s">
        <v>248</v>
      </c>
      <c r="D45" s="123" t="s">
        <v>157</v>
      </c>
      <c r="E45" s="125">
        <v>317.54000000000002</v>
      </c>
      <c r="F45" s="126" t="s">
        <v>243</v>
      </c>
      <c r="G45" s="123" t="s">
        <v>249</v>
      </c>
      <c r="H45" s="124" t="s">
        <v>250</v>
      </c>
      <c r="I45" s="124" t="s">
        <v>251</v>
      </c>
    </row>
    <row r="46" spans="2:9" x14ac:dyDescent="0.2">
      <c r="B46" s="123">
        <v>8121</v>
      </c>
      <c r="C46" s="124" t="s">
        <v>248</v>
      </c>
      <c r="D46" s="123" t="s">
        <v>157</v>
      </c>
      <c r="E46" s="125">
        <v>358.65</v>
      </c>
      <c r="F46" s="126" t="s">
        <v>243</v>
      </c>
      <c r="G46" s="123" t="s">
        <v>252</v>
      </c>
      <c r="H46" s="124" t="s">
        <v>253</v>
      </c>
      <c r="I46" s="124" t="s">
        <v>251</v>
      </c>
    </row>
    <row r="47" spans="2:9" x14ac:dyDescent="0.2">
      <c r="B47" s="123">
        <v>8122</v>
      </c>
      <c r="C47" s="124" t="s">
        <v>248</v>
      </c>
      <c r="D47" s="123" t="s">
        <v>157</v>
      </c>
      <c r="E47" s="125">
        <v>569</v>
      </c>
      <c r="F47" s="126" t="s">
        <v>243</v>
      </c>
      <c r="G47" s="123" t="s">
        <v>254</v>
      </c>
      <c r="H47" s="124" t="s">
        <v>255</v>
      </c>
      <c r="I47" s="124" t="s">
        <v>251</v>
      </c>
    </row>
    <row r="48" spans="2:9" x14ac:dyDescent="0.2">
      <c r="B48" s="123">
        <v>8123</v>
      </c>
      <c r="C48" s="124" t="s">
        <v>248</v>
      </c>
      <c r="D48" s="123" t="s">
        <v>157</v>
      </c>
      <c r="E48" s="125">
        <v>1094.24</v>
      </c>
      <c r="F48" s="126" t="s">
        <v>243</v>
      </c>
      <c r="G48" s="123" t="s">
        <v>256</v>
      </c>
      <c r="H48" s="124" t="s">
        <v>257</v>
      </c>
      <c r="I48" s="124" t="s">
        <v>251</v>
      </c>
    </row>
    <row r="49" spans="2:9" ht="22.5" x14ac:dyDescent="0.2">
      <c r="B49" s="123">
        <v>8124</v>
      </c>
      <c r="C49" s="124" t="s">
        <v>258</v>
      </c>
      <c r="D49" s="123" t="s">
        <v>157</v>
      </c>
      <c r="E49" s="125">
        <v>31</v>
      </c>
      <c r="F49" s="126" t="s">
        <v>259</v>
      </c>
      <c r="G49" s="123">
        <v>400</v>
      </c>
      <c r="H49" s="124" t="s">
        <v>260</v>
      </c>
      <c r="I49" s="128"/>
    </row>
    <row r="50" spans="2:9" ht="22.5" x14ac:dyDescent="0.2">
      <c r="B50" s="123">
        <v>8125</v>
      </c>
      <c r="C50" s="124" t="s">
        <v>258</v>
      </c>
      <c r="D50" s="123" t="s">
        <v>157</v>
      </c>
      <c r="E50" s="125">
        <v>31.95</v>
      </c>
      <c r="F50" s="126" t="s">
        <v>259</v>
      </c>
      <c r="G50" s="123">
        <v>425</v>
      </c>
      <c r="H50" s="124" t="s">
        <v>260</v>
      </c>
      <c r="I50" s="128"/>
    </row>
    <row r="51" spans="2:9" x14ac:dyDescent="0.2">
      <c r="B51" s="127">
        <v>8126</v>
      </c>
      <c r="C51" s="128" t="s">
        <v>261</v>
      </c>
      <c r="D51" s="127" t="s">
        <v>157</v>
      </c>
      <c r="E51" s="129">
        <v>39.25</v>
      </c>
      <c r="F51" s="130" t="s">
        <v>262</v>
      </c>
      <c r="G51" s="127">
        <v>360</v>
      </c>
      <c r="H51" s="128"/>
      <c r="I51" s="128"/>
    </row>
    <row r="52" spans="2:9" ht="22.5" x14ac:dyDescent="0.2">
      <c r="B52" s="127">
        <v>8129</v>
      </c>
      <c r="C52" s="128" t="s">
        <v>263</v>
      </c>
      <c r="D52" s="127" t="s">
        <v>157</v>
      </c>
      <c r="E52" s="129">
        <v>28.25</v>
      </c>
      <c r="F52" s="130" t="s">
        <v>264</v>
      </c>
      <c r="G52" s="127"/>
      <c r="H52" s="128"/>
      <c r="I52" s="128"/>
    </row>
    <row r="53" spans="2:9" x14ac:dyDescent="0.2">
      <c r="B53" s="127">
        <v>8130</v>
      </c>
      <c r="C53" s="128" t="s">
        <v>265</v>
      </c>
      <c r="D53" s="127" t="s">
        <v>157</v>
      </c>
      <c r="E53" s="129">
        <v>1.44</v>
      </c>
      <c r="F53" s="130"/>
      <c r="G53" s="127"/>
      <c r="H53" s="128"/>
      <c r="I53" s="124" t="s">
        <v>266</v>
      </c>
    </row>
    <row r="54" spans="2:9" x14ac:dyDescent="0.2">
      <c r="B54" s="123">
        <v>8131</v>
      </c>
      <c r="C54" s="124" t="s">
        <v>267</v>
      </c>
      <c r="D54" s="123" t="s">
        <v>157</v>
      </c>
      <c r="E54" s="125">
        <v>12</v>
      </c>
      <c r="F54" s="126" t="s">
        <v>243</v>
      </c>
      <c r="G54" s="123" t="s">
        <v>164</v>
      </c>
      <c r="H54" s="124" t="s">
        <v>268</v>
      </c>
      <c r="I54" s="124" t="s">
        <v>269</v>
      </c>
    </row>
    <row r="55" spans="2:9" ht="33.75" x14ac:dyDescent="0.2">
      <c r="B55" s="131">
        <v>8132</v>
      </c>
      <c r="C55" s="132" t="s">
        <v>270</v>
      </c>
      <c r="D55" s="131" t="s">
        <v>157</v>
      </c>
      <c r="E55" s="133">
        <v>16.5</v>
      </c>
      <c r="F55" s="134" t="s">
        <v>243</v>
      </c>
      <c r="G55" s="131" t="s">
        <v>196</v>
      </c>
      <c r="H55" s="132" t="s">
        <v>271</v>
      </c>
      <c r="I55" s="128" t="s">
        <v>272</v>
      </c>
    </row>
    <row r="56" spans="2:9" x14ac:dyDescent="0.2">
      <c r="B56" s="123">
        <v>8133</v>
      </c>
      <c r="C56" s="124" t="s">
        <v>273</v>
      </c>
      <c r="D56" s="123" t="s">
        <v>157</v>
      </c>
      <c r="E56" s="125">
        <v>217.2</v>
      </c>
      <c r="F56" s="126" t="s">
        <v>243</v>
      </c>
      <c r="G56" s="123" t="s">
        <v>274</v>
      </c>
      <c r="H56" s="124" t="s">
        <v>275</v>
      </c>
      <c r="I56" s="124" t="s">
        <v>276</v>
      </c>
    </row>
    <row r="57" spans="2:9" x14ac:dyDescent="0.2">
      <c r="B57" s="123">
        <v>8134</v>
      </c>
      <c r="C57" s="124" t="s">
        <v>273</v>
      </c>
      <c r="D57" s="123" t="s">
        <v>157</v>
      </c>
      <c r="E57" s="125">
        <v>267.35000000000002</v>
      </c>
      <c r="F57" s="126" t="s">
        <v>243</v>
      </c>
      <c r="G57" s="123" t="s">
        <v>277</v>
      </c>
      <c r="H57" s="124" t="s">
        <v>278</v>
      </c>
      <c r="I57" s="124" t="s">
        <v>276</v>
      </c>
    </row>
    <row r="58" spans="2:9" x14ac:dyDescent="0.2">
      <c r="B58" s="123">
        <v>8135</v>
      </c>
      <c r="C58" s="124" t="s">
        <v>273</v>
      </c>
      <c r="D58" s="123" t="s">
        <v>157</v>
      </c>
      <c r="E58" s="125">
        <v>325.35000000000002</v>
      </c>
      <c r="F58" s="126" t="s">
        <v>243</v>
      </c>
      <c r="G58" s="123" t="s">
        <v>279</v>
      </c>
      <c r="H58" s="124" t="s">
        <v>280</v>
      </c>
      <c r="I58" s="124" t="s">
        <v>276</v>
      </c>
    </row>
    <row r="59" spans="2:9" x14ac:dyDescent="0.2">
      <c r="B59" s="123">
        <v>8136</v>
      </c>
      <c r="C59" s="124" t="s">
        <v>273</v>
      </c>
      <c r="D59" s="123" t="s">
        <v>157</v>
      </c>
      <c r="E59" s="125">
        <v>358.5</v>
      </c>
      <c r="F59" s="126" t="s">
        <v>243</v>
      </c>
      <c r="G59" s="123" t="s">
        <v>249</v>
      </c>
      <c r="H59" s="124" t="s">
        <v>281</v>
      </c>
      <c r="I59" s="124" t="s">
        <v>276</v>
      </c>
    </row>
    <row r="60" spans="2:9" x14ac:dyDescent="0.2">
      <c r="B60" s="123">
        <v>8140</v>
      </c>
      <c r="C60" s="124" t="s">
        <v>282</v>
      </c>
      <c r="D60" s="123" t="s">
        <v>157</v>
      </c>
      <c r="E60" s="125">
        <v>42.6</v>
      </c>
      <c r="F60" s="126" t="s">
        <v>283</v>
      </c>
      <c r="G60" s="123" t="s">
        <v>196</v>
      </c>
      <c r="H60" s="124" t="s">
        <v>284</v>
      </c>
      <c r="I60" s="128"/>
    </row>
    <row r="61" spans="2:9" x14ac:dyDescent="0.2">
      <c r="B61" s="123">
        <v>8141</v>
      </c>
      <c r="C61" s="124" t="s">
        <v>282</v>
      </c>
      <c r="D61" s="123" t="s">
        <v>157</v>
      </c>
      <c r="E61" s="125">
        <v>62.55</v>
      </c>
      <c r="F61" s="126" t="s">
        <v>283</v>
      </c>
      <c r="G61" s="123" t="s">
        <v>285</v>
      </c>
      <c r="H61" s="124" t="s">
        <v>286</v>
      </c>
      <c r="I61" s="128"/>
    </row>
    <row r="62" spans="2:9" x14ac:dyDescent="0.2">
      <c r="B62" s="123">
        <v>8142</v>
      </c>
      <c r="C62" s="124" t="s">
        <v>282</v>
      </c>
      <c r="D62" s="123" t="s">
        <v>157</v>
      </c>
      <c r="E62" s="125">
        <v>78.95</v>
      </c>
      <c r="F62" s="126" t="s">
        <v>283</v>
      </c>
      <c r="G62" s="123" t="s">
        <v>213</v>
      </c>
      <c r="H62" s="124" t="s">
        <v>287</v>
      </c>
      <c r="I62" s="128"/>
    </row>
    <row r="63" spans="2:9" x14ac:dyDescent="0.2">
      <c r="B63" s="123">
        <v>8143</v>
      </c>
      <c r="C63" s="124" t="s">
        <v>282</v>
      </c>
      <c r="D63" s="123" t="s">
        <v>157</v>
      </c>
      <c r="E63" s="125">
        <v>196.5</v>
      </c>
      <c r="F63" s="126" t="s">
        <v>283</v>
      </c>
      <c r="G63" s="123" t="s">
        <v>288</v>
      </c>
      <c r="H63" s="124" t="s">
        <v>289</v>
      </c>
      <c r="I63" s="128"/>
    </row>
    <row r="64" spans="2:9" x14ac:dyDescent="0.2">
      <c r="B64" s="123">
        <v>8144</v>
      </c>
      <c r="C64" s="124" t="s">
        <v>282</v>
      </c>
      <c r="D64" s="123" t="s">
        <v>157</v>
      </c>
      <c r="E64" s="125">
        <v>271.85000000000002</v>
      </c>
      <c r="F64" s="126" t="s">
        <v>283</v>
      </c>
      <c r="G64" s="123" t="s">
        <v>290</v>
      </c>
      <c r="H64" s="124" t="s">
        <v>291</v>
      </c>
      <c r="I64" s="128"/>
    </row>
    <row r="65" spans="2:9" ht="22.5" x14ac:dyDescent="0.2">
      <c r="B65" s="127">
        <v>8147</v>
      </c>
      <c r="C65" s="128" t="s">
        <v>292</v>
      </c>
      <c r="D65" s="127" t="s">
        <v>157</v>
      </c>
      <c r="E65" s="129">
        <v>1.1000000000000001</v>
      </c>
      <c r="F65" s="130" t="s">
        <v>293</v>
      </c>
      <c r="G65" s="127"/>
      <c r="H65" s="128"/>
      <c r="I65" s="128"/>
    </row>
    <row r="66" spans="2:9" x14ac:dyDescent="0.2">
      <c r="B66" s="123">
        <v>8148</v>
      </c>
      <c r="C66" s="124" t="s">
        <v>267</v>
      </c>
      <c r="D66" s="123" t="s">
        <v>157</v>
      </c>
      <c r="E66" s="125">
        <v>62.55</v>
      </c>
      <c r="F66" s="126" t="s">
        <v>294</v>
      </c>
      <c r="G66" s="123" t="s">
        <v>295</v>
      </c>
      <c r="H66" s="124" t="s">
        <v>296</v>
      </c>
      <c r="I66" s="128"/>
    </row>
    <row r="67" spans="2:9" ht="33.75" x14ac:dyDescent="0.2">
      <c r="B67" s="127">
        <v>8149</v>
      </c>
      <c r="C67" s="128" t="s">
        <v>297</v>
      </c>
      <c r="D67" s="127" t="s">
        <v>157</v>
      </c>
      <c r="E67" s="129">
        <v>1.5</v>
      </c>
      <c r="F67" s="130" t="s">
        <v>298</v>
      </c>
      <c r="G67" s="127">
        <v>15</v>
      </c>
      <c r="H67" s="128"/>
      <c r="I67" s="128"/>
    </row>
    <row r="68" spans="2:9" x14ac:dyDescent="0.2">
      <c r="B68" s="123">
        <v>8150</v>
      </c>
      <c r="C68" s="124" t="s">
        <v>299</v>
      </c>
      <c r="D68" s="123" t="s">
        <v>157</v>
      </c>
      <c r="E68" s="125">
        <v>24.5</v>
      </c>
      <c r="F68" s="126" t="s">
        <v>300</v>
      </c>
      <c r="G68" s="123" t="s">
        <v>301</v>
      </c>
      <c r="H68" s="124" t="s">
        <v>302</v>
      </c>
      <c r="I68" s="128"/>
    </row>
    <row r="69" spans="2:9" x14ac:dyDescent="0.2">
      <c r="B69" s="123">
        <v>8151</v>
      </c>
      <c r="C69" s="124" t="s">
        <v>299</v>
      </c>
      <c r="D69" s="123" t="s">
        <v>157</v>
      </c>
      <c r="E69" s="125">
        <v>27.6</v>
      </c>
      <c r="F69" s="126" t="s">
        <v>300</v>
      </c>
      <c r="G69" s="123" t="s">
        <v>196</v>
      </c>
      <c r="H69" s="124" t="s">
        <v>303</v>
      </c>
      <c r="I69" s="128"/>
    </row>
    <row r="70" spans="2:9" ht="33.75" x14ac:dyDescent="0.2">
      <c r="B70" s="131">
        <v>8153</v>
      </c>
      <c r="C70" s="132" t="s">
        <v>304</v>
      </c>
      <c r="D70" s="131" t="s">
        <v>157</v>
      </c>
      <c r="E70" s="133">
        <v>6.2</v>
      </c>
      <c r="F70" s="134" t="s">
        <v>300</v>
      </c>
      <c r="G70" s="131" t="s">
        <v>305</v>
      </c>
      <c r="H70" s="132" t="s">
        <v>302</v>
      </c>
      <c r="I70" s="128" t="s">
        <v>306</v>
      </c>
    </row>
    <row r="71" spans="2:9" ht="22.5" x14ac:dyDescent="0.2">
      <c r="B71" s="131">
        <v>8154</v>
      </c>
      <c r="C71" s="132" t="s">
        <v>307</v>
      </c>
      <c r="D71" s="131" t="s">
        <v>157</v>
      </c>
      <c r="E71" s="133">
        <v>20.77</v>
      </c>
      <c r="F71" s="134" t="s">
        <v>300</v>
      </c>
      <c r="G71" s="131" t="s">
        <v>308</v>
      </c>
      <c r="H71" s="132" t="s">
        <v>309</v>
      </c>
      <c r="I71" s="124" t="s">
        <v>310</v>
      </c>
    </row>
    <row r="72" spans="2:9" x14ac:dyDescent="0.2">
      <c r="B72" s="127">
        <v>8157</v>
      </c>
      <c r="C72" s="128" t="s">
        <v>311</v>
      </c>
      <c r="D72" s="127" t="s">
        <v>157</v>
      </c>
      <c r="E72" s="129">
        <v>76.7</v>
      </c>
      <c r="F72" s="130"/>
      <c r="G72" s="127" t="s">
        <v>312</v>
      </c>
      <c r="H72" s="128"/>
      <c r="I72" s="128"/>
    </row>
    <row r="73" spans="2:9" x14ac:dyDescent="0.2">
      <c r="B73" s="127">
        <v>8158</v>
      </c>
      <c r="C73" s="128" t="s">
        <v>311</v>
      </c>
      <c r="D73" s="127" t="s">
        <v>157</v>
      </c>
      <c r="E73" s="129">
        <v>96.8</v>
      </c>
      <c r="F73" s="130"/>
      <c r="G73" s="127" t="s">
        <v>170</v>
      </c>
      <c r="H73" s="128"/>
      <c r="I73" s="128"/>
    </row>
    <row r="74" spans="2:9" x14ac:dyDescent="0.2">
      <c r="B74" s="127">
        <v>8180</v>
      </c>
      <c r="C74" s="128" t="s">
        <v>313</v>
      </c>
      <c r="D74" s="127" t="s">
        <v>157</v>
      </c>
      <c r="E74" s="129">
        <v>20.95</v>
      </c>
      <c r="F74" s="130"/>
      <c r="G74" s="127" t="s">
        <v>177</v>
      </c>
      <c r="H74" s="128"/>
      <c r="I74" s="128"/>
    </row>
    <row r="75" spans="2:9" x14ac:dyDescent="0.2">
      <c r="B75" s="127">
        <v>8181</v>
      </c>
      <c r="C75" s="128" t="s">
        <v>313</v>
      </c>
      <c r="D75" s="127" t="s">
        <v>157</v>
      </c>
      <c r="E75" s="129">
        <v>25.45</v>
      </c>
      <c r="F75" s="130"/>
      <c r="G75" s="127" t="s">
        <v>178</v>
      </c>
      <c r="H75" s="128"/>
      <c r="I75" s="128"/>
    </row>
    <row r="76" spans="2:9" x14ac:dyDescent="0.2">
      <c r="B76" s="127">
        <v>8182</v>
      </c>
      <c r="C76" s="128" t="s">
        <v>313</v>
      </c>
      <c r="D76" s="127" t="s">
        <v>157</v>
      </c>
      <c r="E76" s="129">
        <v>38.35</v>
      </c>
      <c r="F76" s="130"/>
      <c r="G76" s="127" t="s">
        <v>314</v>
      </c>
      <c r="H76" s="128"/>
      <c r="I76" s="128"/>
    </row>
    <row r="77" spans="2:9" ht="22.5" x14ac:dyDescent="0.2">
      <c r="B77" s="127">
        <v>8183</v>
      </c>
      <c r="C77" s="128" t="s">
        <v>315</v>
      </c>
      <c r="D77" s="127" t="s">
        <v>157</v>
      </c>
      <c r="E77" s="129">
        <v>15.37</v>
      </c>
      <c r="F77" s="130" t="s">
        <v>316</v>
      </c>
      <c r="G77" s="127">
        <v>27</v>
      </c>
      <c r="H77" s="128"/>
      <c r="I77" s="128"/>
    </row>
    <row r="78" spans="2:9" x14ac:dyDescent="0.2">
      <c r="B78" s="127">
        <v>8184</v>
      </c>
      <c r="C78" s="128" t="s">
        <v>317</v>
      </c>
      <c r="D78" s="127" t="s">
        <v>157</v>
      </c>
      <c r="E78" s="129">
        <v>1.5</v>
      </c>
      <c r="F78" s="130"/>
      <c r="G78" s="127" t="s">
        <v>318</v>
      </c>
      <c r="H78" s="128"/>
      <c r="I78" s="128"/>
    </row>
    <row r="79" spans="2:9" x14ac:dyDescent="0.2">
      <c r="B79" s="127">
        <v>8185</v>
      </c>
      <c r="C79" s="128" t="s">
        <v>319</v>
      </c>
      <c r="D79" s="127" t="s">
        <v>157</v>
      </c>
      <c r="E79" s="129">
        <v>6.5</v>
      </c>
      <c r="F79" s="130"/>
      <c r="G79" s="127">
        <v>13</v>
      </c>
      <c r="H79" s="128"/>
      <c r="I79" s="128"/>
    </row>
    <row r="80" spans="2:9" x14ac:dyDescent="0.2">
      <c r="B80" s="127">
        <v>8187</v>
      </c>
      <c r="C80" s="128" t="s">
        <v>320</v>
      </c>
      <c r="D80" s="127" t="s">
        <v>157</v>
      </c>
      <c r="E80" s="129">
        <v>1.4</v>
      </c>
      <c r="F80" s="130" t="s">
        <v>321</v>
      </c>
      <c r="G80" s="127"/>
      <c r="H80" s="128"/>
      <c r="I80" s="128"/>
    </row>
    <row r="81" spans="2:9" x14ac:dyDescent="0.2">
      <c r="B81" s="127">
        <v>8188</v>
      </c>
      <c r="C81" s="128" t="s">
        <v>320</v>
      </c>
      <c r="D81" s="127" t="s">
        <v>157</v>
      </c>
      <c r="E81" s="129">
        <v>2.4500000000000002</v>
      </c>
      <c r="F81" s="130" t="s">
        <v>322</v>
      </c>
      <c r="G81" s="127"/>
      <c r="H81" s="128"/>
      <c r="I81" s="128"/>
    </row>
    <row r="82" spans="2:9" x14ac:dyDescent="0.2">
      <c r="B82" s="127">
        <v>8189</v>
      </c>
      <c r="C82" s="128" t="s">
        <v>320</v>
      </c>
      <c r="D82" s="127" t="s">
        <v>157</v>
      </c>
      <c r="E82" s="129">
        <v>2.65</v>
      </c>
      <c r="F82" s="130" t="s">
        <v>323</v>
      </c>
      <c r="G82" s="127"/>
      <c r="H82" s="128"/>
      <c r="I82" s="128"/>
    </row>
    <row r="83" spans="2:9" x14ac:dyDescent="0.2">
      <c r="B83" s="123">
        <v>8190</v>
      </c>
      <c r="C83" s="124" t="s">
        <v>324</v>
      </c>
      <c r="D83" s="123" t="s">
        <v>157</v>
      </c>
      <c r="E83" s="125">
        <v>1.7</v>
      </c>
      <c r="F83" s="126" t="s">
        <v>325</v>
      </c>
      <c r="G83" s="123"/>
      <c r="H83" s="124" t="s">
        <v>187</v>
      </c>
      <c r="I83" s="128"/>
    </row>
    <row r="84" spans="2:9" x14ac:dyDescent="0.2">
      <c r="B84" s="123">
        <v>8191</v>
      </c>
      <c r="C84" s="124" t="s">
        <v>324</v>
      </c>
      <c r="D84" s="123" t="s">
        <v>157</v>
      </c>
      <c r="E84" s="125">
        <v>3.45</v>
      </c>
      <c r="F84" s="126" t="s">
        <v>325</v>
      </c>
      <c r="G84" s="123"/>
      <c r="H84" s="124" t="s">
        <v>326</v>
      </c>
      <c r="I84" s="128"/>
    </row>
    <row r="85" spans="2:9" x14ac:dyDescent="0.2">
      <c r="B85" s="123">
        <v>8192</v>
      </c>
      <c r="C85" s="124" t="s">
        <v>327</v>
      </c>
      <c r="D85" s="123" t="s">
        <v>157</v>
      </c>
      <c r="E85" s="125">
        <v>1.25</v>
      </c>
      <c r="F85" s="126" t="s">
        <v>328</v>
      </c>
      <c r="G85" s="123"/>
      <c r="H85" s="124" t="s">
        <v>189</v>
      </c>
      <c r="I85" s="128"/>
    </row>
    <row r="86" spans="2:9" x14ac:dyDescent="0.2">
      <c r="B86" s="127">
        <v>8193</v>
      </c>
      <c r="C86" s="128" t="s">
        <v>329</v>
      </c>
      <c r="D86" s="127" t="s">
        <v>157</v>
      </c>
      <c r="E86" s="129">
        <v>52.7</v>
      </c>
      <c r="F86" s="130" t="s">
        <v>330</v>
      </c>
      <c r="G86" s="127" t="s">
        <v>331</v>
      </c>
      <c r="H86" s="128"/>
      <c r="I86" s="128"/>
    </row>
    <row r="87" spans="2:9" x14ac:dyDescent="0.2">
      <c r="B87" s="127">
        <v>8194</v>
      </c>
      <c r="C87" s="128" t="s">
        <v>329</v>
      </c>
      <c r="D87" s="127" t="s">
        <v>157</v>
      </c>
      <c r="E87" s="129">
        <v>104.3</v>
      </c>
      <c r="F87" s="130" t="s">
        <v>332</v>
      </c>
      <c r="G87" s="127" t="s">
        <v>333</v>
      </c>
      <c r="H87" s="128"/>
      <c r="I87" s="128"/>
    </row>
    <row r="88" spans="2:9" x14ac:dyDescent="0.2">
      <c r="B88" s="123">
        <v>8195</v>
      </c>
      <c r="C88" s="124" t="s">
        <v>334</v>
      </c>
      <c r="D88" s="123" t="s">
        <v>157</v>
      </c>
      <c r="E88" s="125">
        <v>115.35</v>
      </c>
      <c r="F88" s="126" t="s">
        <v>335</v>
      </c>
      <c r="G88" s="123" t="s">
        <v>177</v>
      </c>
      <c r="H88" s="124" t="s">
        <v>336</v>
      </c>
      <c r="I88" s="128"/>
    </row>
    <row r="89" spans="2:9" x14ac:dyDescent="0.2">
      <c r="B89" s="123">
        <v>8196</v>
      </c>
      <c r="C89" s="124" t="s">
        <v>334</v>
      </c>
      <c r="D89" s="123" t="s">
        <v>157</v>
      </c>
      <c r="E89" s="125">
        <v>129.35</v>
      </c>
      <c r="F89" s="126" t="s">
        <v>335</v>
      </c>
      <c r="G89" s="123" t="s">
        <v>337</v>
      </c>
      <c r="H89" s="124" t="s">
        <v>336</v>
      </c>
      <c r="I89" s="128"/>
    </row>
    <row r="90" spans="2:9" x14ac:dyDescent="0.2">
      <c r="B90" s="123">
        <v>8197</v>
      </c>
      <c r="C90" s="124" t="s">
        <v>334</v>
      </c>
      <c r="D90" s="123" t="s">
        <v>157</v>
      </c>
      <c r="E90" s="125">
        <v>136.30000000000001</v>
      </c>
      <c r="F90" s="126" t="s">
        <v>335</v>
      </c>
      <c r="G90" s="123" t="s">
        <v>338</v>
      </c>
      <c r="H90" s="124" t="s">
        <v>339</v>
      </c>
      <c r="I90" s="128"/>
    </row>
    <row r="91" spans="2:9" ht="22.5" x14ac:dyDescent="0.2">
      <c r="B91" s="127">
        <v>8198</v>
      </c>
      <c r="C91" s="128" t="s">
        <v>340</v>
      </c>
      <c r="D91" s="127" t="s">
        <v>157</v>
      </c>
      <c r="E91" s="129">
        <v>187.75</v>
      </c>
      <c r="F91" s="130" t="s">
        <v>341</v>
      </c>
      <c r="G91" s="127" t="s">
        <v>342</v>
      </c>
      <c r="H91" s="128"/>
      <c r="I91" s="128"/>
    </row>
    <row r="92" spans="2:9" x14ac:dyDescent="0.2">
      <c r="B92" s="127">
        <v>8199</v>
      </c>
      <c r="C92" s="128" t="s">
        <v>343</v>
      </c>
      <c r="D92" s="127" t="s">
        <v>157</v>
      </c>
      <c r="E92" s="129">
        <v>9.9</v>
      </c>
      <c r="F92" s="130" t="s">
        <v>344</v>
      </c>
      <c r="G92" s="127"/>
      <c r="H92" s="128"/>
      <c r="I92" s="128"/>
    </row>
    <row r="93" spans="2:9" x14ac:dyDescent="0.2">
      <c r="B93" s="123">
        <v>8200</v>
      </c>
      <c r="C93" s="124" t="s">
        <v>345</v>
      </c>
      <c r="D93" s="123" t="s">
        <v>157</v>
      </c>
      <c r="E93" s="125">
        <v>8.6</v>
      </c>
      <c r="F93" s="126" t="s">
        <v>346</v>
      </c>
      <c r="G93" s="123" t="s">
        <v>301</v>
      </c>
      <c r="H93" s="124" t="s">
        <v>347</v>
      </c>
      <c r="I93" s="124" t="s">
        <v>181</v>
      </c>
    </row>
    <row r="94" spans="2:9" x14ac:dyDescent="0.2">
      <c r="B94" s="123">
        <v>8201</v>
      </c>
      <c r="C94" s="124" t="s">
        <v>345</v>
      </c>
      <c r="D94" s="123" t="s">
        <v>157</v>
      </c>
      <c r="E94" s="125">
        <v>16.86</v>
      </c>
      <c r="F94" s="126" t="s">
        <v>346</v>
      </c>
      <c r="G94" s="123" t="s">
        <v>348</v>
      </c>
      <c r="H94" s="124" t="s">
        <v>349</v>
      </c>
      <c r="I94" s="124" t="s">
        <v>181</v>
      </c>
    </row>
    <row r="95" spans="2:9" x14ac:dyDescent="0.2">
      <c r="B95" s="123">
        <v>8202</v>
      </c>
      <c r="C95" s="124" t="s">
        <v>345</v>
      </c>
      <c r="D95" s="123" t="s">
        <v>157</v>
      </c>
      <c r="E95" s="125">
        <v>24.31</v>
      </c>
      <c r="F95" s="126" t="s">
        <v>346</v>
      </c>
      <c r="G95" s="123" t="s">
        <v>196</v>
      </c>
      <c r="H95" s="124" t="s">
        <v>350</v>
      </c>
      <c r="I95" s="124" t="s">
        <v>181</v>
      </c>
    </row>
    <row r="96" spans="2:9" x14ac:dyDescent="0.2">
      <c r="B96" s="123">
        <v>8203</v>
      </c>
      <c r="C96" s="124" t="s">
        <v>345</v>
      </c>
      <c r="D96" s="123" t="s">
        <v>157</v>
      </c>
      <c r="E96" s="125">
        <v>35</v>
      </c>
      <c r="F96" s="126" t="s">
        <v>346</v>
      </c>
      <c r="G96" s="123" t="s">
        <v>351</v>
      </c>
      <c r="H96" s="124" t="s">
        <v>352</v>
      </c>
      <c r="I96" s="124" t="s">
        <v>181</v>
      </c>
    </row>
    <row r="97" spans="2:9" x14ac:dyDescent="0.2">
      <c r="B97" s="123">
        <v>8204</v>
      </c>
      <c r="C97" s="124" t="s">
        <v>345</v>
      </c>
      <c r="D97" s="123" t="s">
        <v>157</v>
      </c>
      <c r="E97" s="125">
        <v>50.1</v>
      </c>
      <c r="F97" s="126" t="s">
        <v>346</v>
      </c>
      <c r="G97" s="123" t="s">
        <v>353</v>
      </c>
      <c r="H97" s="124" t="s">
        <v>189</v>
      </c>
      <c r="I97" s="124" t="s">
        <v>181</v>
      </c>
    </row>
    <row r="98" spans="2:9" ht="22.5" x14ac:dyDescent="0.2">
      <c r="B98" s="127">
        <v>8208</v>
      </c>
      <c r="C98" s="128" t="s">
        <v>354</v>
      </c>
      <c r="D98" s="127" t="s">
        <v>157</v>
      </c>
      <c r="E98" s="129">
        <v>161.88999999999999</v>
      </c>
      <c r="F98" s="130" t="s">
        <v>355</v>
      </c>
      <c r="G98" s="127" t="s">
        <v>331</v>
      </c>
      <c r="H98" s="128"/>
      <c r="I98" s="128"/>
    </row>
    <row r="99" spans="2:9" ht="22.5" x14ac:dyDescent="0.2">
      <c r="B99" s="127">
        <v>8209</v>
      </c>
      <c r="C99" s="128" t="s">
        <v>356</v>
      </c>
      <c r="D99" s="127" t="s">
        <v>157</v>
      </c>
      <c r="E99" s="129">
        <v>97</v>
      </c>
      <c r="F99" s="130" t="s">
        <v>357</v>
      </c>
      <c r="G99" s="127" t="s">
        <v>358</v>
      </c>
      <c r="H99" s="128"/>
      <c r="I99" s="128"/>
    </row>
    <row r="100" spans="2:9" ht="22.5" x14ac:dyDescent="0.2">
      <c r="B100" s="123">
        <v>8210</v>
      </c>
      <c r="C100" s="124" t="s">
        <v>359</v>
      </c>
      <c r="D100" s="123" t="s">
        <v>157</v>
      </c>
      <c r="E100" s="125">
        <v>127.4</v>
      </c>
      <c r="F100" s="126"/>
      <c r="G100" s="123" t="s">
        <v>360</v>
      </c>
      <c r="H100" s="124" t="s">
        <v>361</v>
      </c>
      <c r="I100" s="124" t="s">
        <v>362</v>
      </c>
    </row>
    <row r="101" spans="2:9" ht="22.5" x14ac:dyDescent="0.2">
      <c r="B101" s="123">
        <v>8211</v>
      </c>
      <c r="C101" s="124" t="s">
        <v>359</v>
      </c>
      <c r="D101" s="123" t="s">
        <v>157</v>
      </c>
      <c r="E101" s="125">
        <v>166.2</v>
      </c>
      <c r="F101" s="126"/>
      <c r="G101" s="123" t="s">
        <v>363</v>
      </c>
      <c r="H101" s="124" t="s">
        <v>364</v>
      </c>
      <c r="I101" s="124" t="s">
        <v>362</v>
      </c>
    </row>
    <row r="102" spans="2:9" ht="22.5" x14ac:dyDescent="0.2">
      <c r="B102" s="127">
        <v>8212</v>
      </c>
      <c r="C102" s="128" t="s">
        <v>365</v>
      </c>
      <c r="D102" s="127" t="s">
        <v>157</v>
      </c>
      <c r="E102" s="129">
        <v>145</v>
      </c>
      <c r="F102" s="130"/>
      <c r="G102" s="127" t="s">
        <v>358</v>
      </c>
      <c r="H102" s="128"/>
      <c r="I102" s="124" t="s">
        <v>362</v>
      </c>
    </row>
    <row r="103" spans="2:9" x14ac:dyDescent="0.2">
      <c r="B103" s="127">
        <v>8220</v>
      </c>
      <c r="C103" s="128" t="s">
        <v>366</v>
      </c>
      <c r="D103" s="127" t="s">
        <v>157</v>
      </c>
      <c r="E103" s="129">
        <v>15.1</v>
      </c>
      <c r="F103" s="130"/>
      <c r="G103" s="127" t="s">
        <v>159</v>
      </c>
      <c r="H103" s="128"/>
      <c r="I103" s="128"/>
    </row>
    <row r="104" spans="2:9" ht="33.75" x14ac:dyDescent="0.2">
      <c r="B104" s="127">
        <v>8221</v>
      </c>
      <c r="C104" s="128" t="s">
        <v>367</v>
      </c>
      <c r="D104" s="127" t="s">
        <v>157</v>
      </c>
      <c r="E104" s="129">
        <v>31.7</v>
      </c>
      <c r="F104" s="130"/>
      <c r="G104" s="127" t="s">
        <v>368</v>
      </c>
      <c r="H104" s="128"/>
      <c r="I104" s="128"/>
    </row>
    <row r="105" spans="2:9" ht="22.5" x14ac:dyDescent="0.2">
      <c r="B105" s="127">
        <v>8222</v>
      </c>
      <c r="C105" s="128" t="s">
        <v>369</v>
      </c>
      <c r="D105" s="127" t="s">
        <v>157</v>
      </c>
      <c r="E105" s="129">
        <v>22.3</v>
      </c>
      <c r="F105" s="130"/>
      <c r="G105" s="127" t="s">
        <v>370</v>
      </c>
      <c r="H105" s="128"/>
      <c r="I105" s="128"/>
    </row>
    <row r="106" spans="2:9" ht="22.5" x14ac:dyDescent="0.2">
      <c r="B106" s="127">
        <v>8223</v>
      </c>
      <c r="C106" s="128" t="s">
        <v>371</v>
      </c>
      <c r="D106" s="127" t="s">
        <v>157</v>
      </c>
      <c r="E106" s="129">
        <v>26</v>
      </c>
      <c r="F106" s="130"/>
      <c r="G106" s="127" t="s">
        <v>196</v>
      </c>
      <c r="H106" s="128"/>
      <c r="I106" s="128"/>
    </row>
    <row r="107" spans="2:9" x14ac:dyDescent="0.2">
      <c r="B107" s="127">
        <v>8225</v>
      </c>
      <c r="C107" s="128" t="s">
        <v>372</v>
      </c>
      <c r="D107" s="127" t="s">
        <v>157</v>
      </c>
      <c r="E107" s="129">
        <v>92.75</v>
      </c>
      <c r="F107" s="130"/>
      <c r="G107" s="127" t="s">
        <v>314</v>
      </c>
      <c r="H107" s="128"/>
      <c r="I107" s="128"/>
    </row>
    <row r="108" spans="2:9" x14ac:dyDescent="0.2">
      <c r="B108" s="127">
        <v>8226</v>
      </c>
      <c r="C108" s="128" t="s">
        <v>372</v>
      </c>
      <c r="D108" s="127" t="s">
        <v>157</v>
      </c>
      <c r="E108" s="129">
        <v>152.30000000000001</v>
      </c>
      <c r="F108" s="130"/>
      <c r="G108" s="127" t="s">
        <v>373</v>
      </c>
      <c r="H108" s="128"/>
      <c r="I108" s="128"/>
    </row>
    <row r="109" spans="2:9" x14ac:dyDescent="0.2">
      <c r="B109" s="127">
        <v>8227</v>
      </c>
      <c r="C109" s="128" t="s">
        <v>372</v>
      </c>
      <c r="D109" s="127" t="s">
        <v>157</v>
      </c>
      <c r="E109" s="129">
        <v>249.75</v>
      </c>
      <c r="F109" s="130"/>
      <c r="G109" s="127">
        <v>535</v>
      </c>
      <c r="H109" s="128"/>
      <c r="I109" s="128"/>
    </row>
    <row r="110" spans="2:9" ht="22.5" x14ac:dyDescent="0.2">
      <c r="B110" s="131">
        <v>8228</v>
      </c>
      <c r="C110" s="132" t="s">
        <v>374</v>
      </c>
      <c r="D110" s="131" t="s">
        <v>157</v>
      </c>
      <c r="E110" s="133">
        <v>17</v>
      </c>
      <c r="F110" s="134"/>
      <c r="G110" s="131"/>
      <c r="H110" s="132" t="s">
        <v>375</v>
      </c>
      <c r="I110" s="132" t="s">
        <v>376</v>
      </c>
    </row>
    <row r="111" spans="2:9" ht="22.5" x14ac:dyDescent="0.2">
      <c r="B111" s="131">
        <v>8229</v>
      </c>
      <c r="C111" s="132" t="s">
        <v>377</v>
      </c>
      <c r="D111" s="131" t="s">
        <v>157</v>
      </c>
      <c r="E111" s="133">
        <v>15.8</v>
      </c>
      <c r="F111" s="134"/>
      <c r="G111" s="131"/>
      <c r="H111" s="132" t="s">
        <v>378</v>
      </c>
      <c r="I111" s="132" t="s">
        <v>376</v>
      </c>
    </row>
    <row r="112" spans="2:9" x14ac:dyDescent="0.2">
      <c r="B112" s="127">
        <v>8240</v>
      </c>
      <c r="C112" s="128" t="s">
        <v>379</v>
      </c>
      <c r="D112" s="127" t="s">
        <v>157</v>
      </c>
      <c r="E112" s="129">
        <v>22.2</v>
      </c>
      <c r="F112" s="130"/>
      <c r="G112" s="127" t="s">
        <v>301</v>
      </c>
      <c r="H112" s="128"/>
      <c r="I112" s="128"/>
    </row>
    <row r="113" spans="2:9" x14ac:dyDescent="0.2">
      <c r="B113" s="127">
        <v>8241</v>
      </c>
      <c r="C113" s="128" t="s">
        <v>379</v>
      </c>
      <c r="D113" s="127" t="s">
        <v>157</v>
      </c>
      <c r="E113" s="129">
        <v>32.450000000000003</v>
      </c>
      <c r="F113" s="130"/>
      <c r="G113" s="127" t="s">
        <v>380</v>
      </c>
      <c r="H113" s="128"/>
      <c r="I113" s="128"/>
    </row>
    <row r="114" spans="2:9" x14ac:dyDescent="0.2">
      <c r="B114" s="127">
        <v>8242</v>
      </c>
      <c r="C114" s="128" t="s">
        <v>379</v>
      </c>
      <c r="D114" s="127" t="s">
        <v>157</v>
      </c>
      <c r="E114" s="129">
        <v>64.25</v>
      </c>
      <c r="F114" s="130"/>
      <c r="G114" s="127" t="s">
        <v>370</v>
      </c>
      <c r="H114" s="128"/>
      <c r="I114" s="128"/>
    </row>
    <row r="115" spans="2:9" x14ac:dyDescent="0.2">
      <c r="B115" s="127">
        <v>8250</v>
      </c>
      <c r="C115" s="128" t="s">
        <v>381</v>
      </c>
      <c r="D115" s="127" t="s">
        <v>157</v>
      </c>
      <c r="E115" s="129">
        <v>51.3</v>
      </c>
      <c r="F115" s="130"/>
      <c r="G115" s="127" t="s">
        <v>370</v>
      </c>
      <c r="H115" s="128"/>
      <c r="I115" s="128"/>
    </row>
    <row r="116" spans="2:9" x14ac:dyDescent="0.2">
      <c r="B116" s="127">
        <v>8251</v>
      </c>
      <c r="C116" s="128" t="s">
        <v>381</v>
      </c>
      <c r="D116" s="127" t="s">
        <v>157</v>
      </c>
      <c r="E116" s="129">
        <v>38.299999999999997</v>
      </c>
      <c r="F116" s="130"/>
      <c r="G116" s="127" t="s">
        <v>382</v>
      </c>
      <c r="H116" s="128"/>
      <c r="I116" s="128"/>
    </row>
    <row r="117" spans="2:9" x14ac:dyDescent="0.2">
      <c r="B117" s="127">
        <v>8252</v>
      </c>
      <c r="C117" s="128" t="s">
        <v>381</v>
      </c>
      <c r="D117" s="127" t="s">
        <v>157</v>
      </c>
      <c r="E117" s="129">
        <v>93.74</v>
      </c>
      <c r="F117" s="130"/>
      <c r="G117" s="127" t="s">
        <v>383</v>
      </c>
      <c r="H117" s="128"/>
      <c r="I117" s="128"/>
    </row>
    <row r="118" spans="2:9" x14ac:dyDescent="0.2">
      <c r="B118" s="127">
        <v>8253</v>
      </c>
      <c r="C118" s="128" t="s">
        <v>381</v>
      </c>
      <c r="D118" s="127" t="s">
        <v>157</v>
      </c>
      <c r="E118" s="129">
        <v>149.75</v>
      </c>
      <c r="F118" s="130"/>
      <c r="G118" s="127" t="s">
        <v>213</v>
      </c>
      <c r="H118" s="128"/>
      <c r="I118" s="128"/>
    </row>
    <row r="119" spans="2:9" x14ac:dyDescent="0.2">
      <c r="B119" s="127">
        <v>8254</v>
      </c>
      <c r="C119" s="128" t="s">
        <v>381</v>
      </c>
      <c r="D119" s="127" t="s">
        <v>157</v>
      </c>
      <c r="E119" s="129">
        <v>201.1</v>
      </c>
      <c r="F119" s="130"/>
      <c r="G119" s="127" t="s">
        <v>384</v>
      </c>
      <c r="H119" s="128"/>
      <c r="I119" s="128"/>
    </row>
    <row r="120" spans="2:9" x14ac:dyDescent="0.2">
      <c r="B120" s="127">
        <v>8255</v>
      </c>
      <c r="C120" s="128" t="s">
        <v>381</v>
      </c>
      <c r="D120" s="127" t="s">
        <v>157</v>
      </c>
      <c r="E120" s="129">
        <v>311.8</v>
      </c>
      <c r="F120" s="130"/>
      <c r="G120" s="127" t="s">
        <v>385</v>
      </c>
      <c r="H120" s="128"/>
      <c r="I120" s="128"/>
    </row>
    <row r="121" spans="2:9" x14ac:dyDescent="0.2">
      <c r="B121" s="127">
        <v>8256</v>
      </c>
      <c r="C121" s="128" t="s">
        <v>381</v>
      </c>
      <c r="D121" s="127" t="s">
        <v>157</v>
      </c>
      <c r="E121" s="129">
        <v>294.10000000000002</v>
      </c>
      <c r="F121" s="130"/>
      <c r="G121" s="127" t="s">
        <v>386</v>
      </c>
      <c r="H121" s="128"/>
      <c r="I121" s="128"/>
    </row>
    <row r="122" spans="2:9" x14ac:dyDescent="0.2">
      <c r="B122" s="127">
        <v>8260</v>
      </c>
      <c r="C122" s="128" t="s">
        <v>387</v>
      </c>
      <c r="D122" s="127" t="s">
        <v>157</v>
      </c>
      <c r="E122" s="129">
        <v>61</v>
      </c>
      <c r="F122" s="130"/>
      <c r="G122" s="127" t="s">
        <v>314</v>
      </c>
      <c r="H122" s="128"/>
      <c r="I122" s="128"/>
    </row>
    <row r="123" spans="2:9" x14ac:dyDescent="0.2">
      <c r="B123" s="127">
        <v>8261</v>
      </c>
      <c r="C123" s="128" t="s">
        <v>387</v>
      </c>
      <c r="D123" s="127" t="s">
        <v>157</v>
      </c>
      <c r="E123" s="129">
        <v>94.1</v>
      </c>
      <c r="F123" s="130"/>
      <c r="G123" s="127" t="s">
        <v>373</v>
      </c>
      <c r="H123" s="128"/>
      <c r="I123" s="128"/>
    </row>
    <row r="124" spans="2:9" x14ac:dyDescent="0.2">
      <c r="B124" s="127">
        <v>8262</v>
      </c>
      <c r="C124" s="128" t="s">
        <v>387</v>
      </c>
      <c r="D124" s="127" t="s">
        <v>157</v>
      </c>
      <c r="E124" s="129">
        <v>178.65</v>
      </c>
      <c r="F124" s="130"/>
      <c r="G124" s="127" t="s">
        <v>174</v>
      </c>
      <c r="H124" s="128"/>
      <c r="I124" s="128"/>
    </row>
    <row r="125" spans="2:9" x14ac:dyDescent="0.2">
      <c r="B125" s="127">
        <v>8263</v>
      </c>
      <c r="C125" s="128" t="s">
        <v>387</v>
      </c>
      <c r="D125" s="127" t="s">
        <v>157</v>
      </c>
      <c r="E125" s="129">
        <v>239.6</v>
      </c>
      <c r="F125" s="130"/>
      <c r="G125" s="127" t="s">
        <v>388</v>
      </c>
      <c r="H125" s="128"/>
      <c r="I125" s="128"/>
    </row>
    <row r="126" spans="2:9" ht="22.5" x14ac:dyDescent="0.2">
      <c r="B126" s="127">
        <v>8269</v>
      </c>
      <c r="C126" s="128" t="s">
        <v>389</v>
      </c>
      <c r="D126" s="127" t="s">
        <v>157</v>
      </c>
      <c r="E126" s="129">
        <v>3.5</v>
      </c>
      <c r="F126" s="130" t="s">
        <v>390</v>
      </c>
      <c r="G126" s="127"/>
      <c r="H126" s="128"/>
      <c r="I126" s="128"/>
    </row>
    <row r="127" spans="2:9" ht="33.75" x14ac:dyDescent="0.2">
      <c r="B127" s="131">
        <v>8270</v>
      </c>
      <c r="C127" s="132" t="s">
        <v>391</v>
      </c>
      <c r="D127" s="131" t="s">
        <v>157</v>
      </c>
      <c r="E127" s="133">
        <v>4.62</v>
      </c>
      <c r="F127" s="134" t="s">
        <v>9</v>
      </c>
      <c r="G127" s="131"/>
      <c r="H127" s="132" t="s">
        <v>392</v>
      </c>
      <c r="I127" s="124" t="s">
        <v>393</v>
      </c>
    </row>
    <row r="128" spans="2:9" ht="33.75" x14ac:dyDescent="0.2">
      <c r="B128" s="131">
        <v>8271</v>
      </c>
      <c r="C128" s="132" t="s">
        <v>391</v>
      </c>
      <c r="D128" s="131" t="s">
        <v>157</v>
      </c>
      <c r="E128" s="133">
        <v>8.73</v>
      </c>
      <c r="F128" s="134" t="s">
        <v>9</v>
      </c>
      <c r="G128" s="131"/>
      <c r="H128" s="132" t="s">
        <v>394</v>
      </c>
      <c r="I128" s="124" t="s">
        <v>393</v>
      </c>
    </row>
    <row r="129" spans="2:9" ht="33.75" x14ac:dyDescent="0.2">
      <c r="B129" s="131">
        <v>8272</v>
      </c>
      <c r="C129" s="132" t="s">
        <v>391</v>
      </c>
      <c r="D129" s="131" t="s">
        <v>157</v>
      </c>
      <c r="E129" s="133">
        <v>13.1</v>
      </c>
      <c r="F129" s="134" t="s">
        <v>9</v>
      </c>
      <c r="G129" s="131"/>
      <c r="H129" s="132" t="s">
        <v>395</v>
      </c>
      <c r="I129" s="124" t="s">
        <v>393</v>
      </c>
    </row>
    <row r="130" spans="2:9" ht="33.75" x14ac:dyDescent="0.2">
      <c r="B130" s="131">
        <v>8273</v>
      </c>
      <c r="C130" s="132" t="s">
        <v>391</v>
      </c>
      <c r="D130" s="131" t="s">
        <v>157</v>
      </c>
      <c r="E130" s="133">
        <v>22.4</v>
      </c>
      <c r="F130" s="134" t="s">
        <v>9</v>
      </c>
      <c r="G130" s="131"/>
      <c r="H130" s="132" t="s">
        <v>396</v>
      </c>
      <c r="I130" s="124" t="s">
        <v>393</v>
      </c>
    </row>
    <row r="131" spans="2:9" ht="22.5" x14ac:dyDescent="0.2">
      <c r="B131" s="131">
        <v>8275</v>
      </c>
      <c r="C131" s="132" t="s">
        <v>397</v>
      </c>
      <c r="D131" s="131" t="s">
        <v>157</v>
      </c>
      <c r="E131" s="133">
        <v>3.96</v>
      </c>
      <c r="F131" s="134" t="s">
        <v>9</v>
      </c>
      <c r="G131" s="131"/>
      <c r="H131" s="132" t="s">
        <v>398</v>
      </c>
      <c r="I131" s="124" t="s">
        <v>399</v>
      </c>
    </row>
    <row r="132" spans="2:9" ht="22.5" x14ac:dyDescent="0.2">
      <c r="B132" s="131">
        <v>8276</v>
      </c>
      <c r="C132" s="132" t="s">
        <v>397</v>
      </c>
      <c r="D132" s="131" t="s">
        <v>157</v>
      </c>
      <c r="E132" s="133">
        <v>9.9</v>
      </c>
      <c r="F132" s="134" t="s">
        <v>9</v>
      </c>
      <c r="G132" s="131"/>
      <c r="H132" s="132" t="s">
        <v>395</v>
      </c>
      <c r="I132" s="124" t="s">
        <v>399</v>
      </c>
    </row>
    <row r="133" spans="2:9" ht="22.5" x14ac:dyDescent="0.2">
      <c r="B133" s="131">
        <v>8277</v>
      </c>
      <c r="C133" s="132" t="s">
        <v>397</v>
      </c>
      <c r="D133" s="131" t="s">
        <v>157</v>
      </c>
      <c r="E133" s="133">
        <v>14.1</v>
      </c>
      <c r="F133" s="134" t="s">
        <v>9</v>
      </c>
      <c r="G133" s="131"/>
      <c r="H133" s="132" t="s">
        <v>400</v>
      </c>
      <c r="I133" s="124" t="s">
        <v>399</v>
      </c>
    </row>
    <row r="134" spans="2:9" ht="22.5" x14ac:dyDescent="0.2">
      <c r="B134" s="131">
        <v>8278</v>
      </c>
      <c r="C134" s="132" t="s">
        <v>397</v>
      </c>
      <c r="D134" s="131" t="s">
        <v>157</v>
      </c>
      <c r="E134" s="133">
        <v>18.649999999999999</v>
      </c>
      <c r="F134" s="134" t="s">
        <v>9</v>
      </c>
      <c r="G134" s="131"/>
      <c r="H134" s="132" t="s">
        <v>401</v>
      </c>
      <c r="I134" s="124" t="s">
        <v>399</v>
      </c>
    </row>
    <row r="135" spans="2:9" ht="33.75" x14ac:dyDescent="0.2">
      <c r="B135" s="131">
        <v>8280</v>
      </c>
      <c r="C135" s="132" t="s">
        <v>402</v>
      </c>
      <c r="D135" s="131" t="s">
        <v>157</v>
      </c>
      <c r="E135" s="133">
        <v>18</v>
      </c>
      <c r="F135" s="134" t="s">
        <v>403</v>
      </c>
      <c r="G135" s="131" t="s">
        <v>368</v>
      </c>
      <c r="H135" s="132" t="s">
        <v>404</v>
      </c>
      <c r="I135" s="124" t="s">
        <v>405</v>
      </c>
    </row>
    <row r="136" spans="2:9" ht="33.75" x14ac:dyDescent="0.2">
      <c r="B136" s="131">
        <v>8281</v>
      </c>
      <c r="C136" s="132" t="s">
        <v>402</v>
      </c>
      <c r="D136" s="131" t="s">
        <v>157</v>
      </c>
      <c r="E136" s="133">
        <v>34.200000000000003</v>
      </c>
      <c r="F136" s="134" t="s">
        <v>403</v>
      </c>
      <c r="G136" s="131" t="s">
        <v>166</v>
      </c>
      <c r="H136" s="132" t="s">
        <v>392</v>
      </c>
      <c r="I136" s="124" t="s">
        <v>405</v>
      </c>
    </row>
    <row r="137" spans="2:9" ht="33.75" x14ac:dyDescent="0.2">
      <c r="B137" s="131">
        <v>8282</v>
      </c>
      <c r="C137" s="132" t="s">
        <v>402</v>
      </c>
      <c r="D137" s="131" t="s">
        <v>157</v>
      </c>
      <c r="E137" s="133">
        <v>52.7</v>
      </c>
      <c r="F137" s="134" t="s">
        <v>403</v>
      </c>
      <c r="G137" s="131" t="s">
        <v>383</v>
      </c>
      <c r="H137" s="132" t="s">
        <v>406</v>
      </c>
      <c r="I137" s="124" t="s">
        <v>405</v>
      </c>
    </row>
    <row r="138" spans="2:9" ht="33.75" x14ac:dyDescent="0.2">
      <c r="B138" s="131">
        <v>8283</v>
      </c>
      <c r="C138" s="132" t="s">
        <v>402</v>
      </c>
      <c r="D138" s="131" t="s">
        <v>157</v>
      </c>
      <c r="E138" s="133">
        <v>153</v>
      </c>
      <c r="F138" s="134" t="s">
        <v>403</v>
      </c>
      <c r="G138" s="131" t="s">
        <v>407</v>
      </c>
      <c r="H138" s="132" t="s">
        <v>394</v>
      </c>
      <c r="I138" s="124" t="s">
        <v>405</v>
      </c>
    </row>
    <row r="139" spans="2:9" ht="33.75" x14ac:dyDescent="0.2">
      <c r="B139" s="131">
        <v>8284</v>
      </c>
      <c r="C139" s="132" t="s">
        <v>402</v>
      </c>
      <c r="D139" s="131" t="s">
        <v>157</v>
      </c>
      <c r="E139" s="133">
        <v>264.5</v>
      </c>
      <c r="F139" s="134" t="s">
        <v>403</v>
      </c>
      <c r="G139" s="131" t="s">
        <v>408</v>
      </c>
      <c r="H139" s="132" t="s">
        <v>409</v>
      </c>
      <c r="I139" s="124" t="s">
        <v>405</v>
      </c>
    </row>
    <row r="140" spans="2:9" ht="33.75" x14ac:dyDescent="0.2">
      <c r="B140" s="131">
        <v>8285</v>
      </c>
      <c r="C140" s="132" t="s">
        <v>402</v>
      </c>
      <c r="D140" s="131" t="s">
        <v>157</v>
      </c>
      <c r="E140" s="133">
        <v>223.7</v>
      </c>
      <c r="F140" s="134" t="s">
        <v>403</v>
      </c>
      <c r="G140" s="131" t="s">
        <v>410</v>
      </c>
      <c r="H140" s="132" t="s">
        <v>396</v>
      </c>
      <c r="I140" s="124" t="s">
        <v>405</v>
      </c>
    </row>
    <row r="141" spans="2:9" ht="33.75" x14ac:dyDescent="0.2">
      <c r="B141" s="131">
        <v>8286</v>
      </c>
      <c r="C141" s="132" t="s">
        <v>402</v>
      </c>
      <c r="D141" s="131" t="s">
        <v>157</v>
      </c>
      <c r="E141" s="133">
        <v>455</v>
      </c>
      <c r="F141" s="134" t="s">
        <v>403</v>
      </c>
      <c r="G141" s="131" t="s">
        <v>411</v>
      </c>
      <c r="H141" s="132" t="s">
        <v>412</v>
      </c>
      <c r="I141" s="124" t="s">
        <v>405</v>
      </c>
    </row>
    <row r="142" spans="2:9" ht="22.5" x14ac:dyDescent="0.2">
      <c r="B142" s="127">
        <v>8287</v>
      </c>
      <c r="C142" s="128" t="s">
        <v>413</v>
      </c>
      <c r="D142" s="127" t="s">
        <v>157</v>
      </c>
      <c r="E142" s="129">
        <v>105.46</v>
      </c>
      <c r="F142" s="130" t="s">
        <v>414</v>
      </c>
      <c r="G142" s="127">
        <v>184</v>
      </c>
      <c r="H142" s="128"/>
      <c r="I142" s="128"/>
    </row>
    <row r="143" spans="2:9" ht="22.5" x14ac:dyDescent="0.2">
      <c r="B143" s="127">
        <v>8288</v>
      </c>
      <c r="C143" s="128" t="s">
        <v>413</v>
      </c>
      <c r="D143" s="127" t="s">
        <v>157</v>
      </c>
      <c r="E143" s="129">
        <v>113.2</v>
      </c>
      <c r="F143" s="130" t="s">
        <v>415</v>
      </c>
      <c r="G143" s="127">
        <v>238</v>
      </c>
      <c r="H143" s="128"/>
      <c r="I143" s="128"/>
    </row>
    <row r="144" spans="2:9" x14ac:dyDescent="0.2">
      <c r="B144" s="127">
        <v>8289</v>
      </c>
      <c r="C144" s="128" t="s">
        <v>413</v>
      </c>
      <c r="D144" s="127" t="s">
        <v>157</v>
      </c>
      <c r="E144" s="129">
        <v>88.8</v>
      </c>
      <c r="F144" s="130" t="s">
        <v>416</v>
      </c>
      <c r="G144" s="127">
        <v>230</v>
      </c>
      <c r="H144" s="128"/>
      <c r="I144" s="128"/>
    </row>
    <row r="145" spans="2:9" x14ac:dyDescent="0.2">
      <c r="B145" s="123">
        <v>8290</v>
      </c>
      <c r="C145" s="124" t="s">
        <v>417</v>
      </c>
      <c r="D145" s="123" t="s">
        <v>157</v>
      </c>
      <c r="E145" s="125">
        <v>4.8</v>
      </c>
      <c r="F145" s="126" t="s">
        <v>418</v>
      </c>
      <c r="G145" s="123" t="s">
        <v>419</v>
      </c>
      <c r="H145" s="124" t="s">
        <v>420</v>
      </c>
      <c r="I145" s="128"/>
    </row>
    <row r="146" spans="2:9" x14ac:dyDescent="0.2">
      <c r="B146" s="123">
        <v>8300</v>
      </c>
      <c r="C146" s="124" t="s">
        <v>421</v>
      </c>
      <c r="D146" s="123" t="s">
        <v>157</v>
      </c>
      <c r="E146" s="125">
        <v>13</v>
      </c>
      <c r="F146" s="126" t="s">
        <v>9</v>
      </c>
      <c r="G146" s="123" t="s">
        <v>422</v>
      </c>
      <c r="H146" s="124" t="s">
        <v>423</v>
      </c>
      <c r="I146" s="128"/>
    </row>
    <row r="147" spans="2:9" x14ac:dyDescent="0.2">
      <c r="B147" s="123">
        <v>8301</v>
      </c>
      <c r="C147" s="124" t="s">
        <v>421</v>
      </c>
      <c r="D147" s="123" t="s">
        <v>157</v>
      </c>
      <c r="E147" s="125">
        <v>18.5</v>
      </c>
      <c r="F147" s="126" t="s">
        <v>9</v>
      </c>
      <c r="G147" s="123" t="s">
        <v>166</v>
      </c>
      <c r="H147" s="124" t="s">
        <v>424</v>
      </c>
      <c r="I147" s="128"/>
    </row>
    <row r="148" spans="2:9" x14ac:dyDescent="0.2">
      <c r="B148" s="123">
        <v>8302</v>
      </c>
      <c r="C148" s="124" t="s">
        <v>421</v>
      </c>
      <c r="D148" s="123" t="s">
        <v>157</v>
      </c>
      <c r="E148" s="125">
        <v>24</v>
      </c>
      <c r="F148" s="126" t="s">
        <v>9</v>
      </c>
      <c r="G148" s="123" t="s">
        <v>425</v>
      </c>
      <c r="H148" s="124" t="s">
        <v>426</v>
      </c>
      <c r="I148" s="128"/>
    </row>
    <row r="149" spans="2:9" x14ac:dyDescent="0.2">
      <c r="B149" s="123">
        <v>8303</v>
      </c>
      <c r="C149" s="124" t="s">
        <v>421</v>
      </c>
      <c r="D149" s="123" t="s">
        <v>157</v>
      </c>
      <c r="E149" s="125">
        <v>51.4</v>
      </c>
      <c r="F149" s="126" t="s">
        <v>9</v>
      </c>
      <c r="G149" s="123" t="s">
        <v>427</v>
      </c>
      <c r="H149" s="124" t="s">
        <v>428</v>
      </c>
      <c r="I149" s="128"/>
    </row>
    <row r="150" spans="2:9" ht="22.5" x14ac:dyDescent="0.2">
      <c r="B150" s="123">
        <v>8306</v>
      </c>
      <c r="C150" s="124" t="s">
        <v>429</v>
      </c>
      <c r="D150" s="123" t="s">
        <v>157</v>
      </c>
      <c r="E150" s="125">
        <v>27.9</v>
      </c>
      <c r="F150" s="126" t="s">
        <v>430</v>
      </c>
      <c r="G150" s="123">
        <v>99.9</v>
      </c>
      <c r="H150" s="124" t="s">
        <v>431</v>
      </c>
      <c r="I150" s="128"/>
    </row>
    <row r="151" spans="2:9" x14ac:dyDescent="0.2">
      <c r="B151" s="127">
        <v>8307</v>
      </c>
      <c r="C151" s="128" t="s">
        <v>432</v>
      </c>
      <c r="D151" s="127" t="s">
        <v>157</v>
      </c>
      <c r="E151" s="129">
        <v>30.15</v>
      </c>
      <c r="F151" s="130" t="s">
        <v>433</v>
      </c>
      <c r="G151" s="127">
        <v>99.9</v>
      </c>
      <c r="H151" s="128"/>
      <c r="I151" s="128"/>
    </row>
    <row r="152" spans="2:9" x14ac:dyDescent="0.2">
      <c r="B152" s="127">
        <v>8308</v>
      </c>
      <c r="C152" s="128" t="s">
        <v>432</v>
      </c>
      <c r="D152" s="127" t="s">
        <v>157</v>
      </c>
      <c r="E152" s="129">
        <v>35.799999999999997</v>
      </c>
      <c r="F152" s="130" t="s">
        <v>434</v>
      </c>
      <c r="G152" s="127">
        <v>99.9</v>
      </c>
      <c r="H152" s="128"/>
      <c r="I152" s="128"/>
    </row>
    <row r="153" spans="2:9" x14ac:dyDescent="0.2">
      <c r="B153" s="127">
        <v>8309</v>
      </c>
      <c r="C153" s="128" t="s">
        <v>435</v>
      </c>
      <c r="D153" s="127" t="s">
        <v>157</v>
      </c>
      <c r="E153" s="129">
        <v>3.46</v>
      </c>
      <c r="F153" s="130" t="s">
        <v>436</v>
      </c>
      <c r="G153" s="127"/>
      <c r="H153" s="128"/>
      <c r="I153" s="128"/>
    </row>
    <row r="154" spans="2:9" x14ac:dyDescent="0.2">
      <c r="B154" s="123">
        <v>8310</v>
      </c>
      <c r="C154" s="124" t="s">
        <v>437</v>
      </c>
      <c r="D154" s="123" t="s">
        <v>157</v>
      </c>
      <c r="E154" s="125">
        <v>3.35</v>
      </c>
      <c r="F154" s="126" t="s">
        <v>438</v>
      </c>
      <c r="G154" s="123" t="s">
        <v>159</v>
      </c>
      <c r="H154" s="124" t="s">
        <v>439</v>
      </c>
      <c r="I154" s="128"/>
    </row>
    <row r="155" spans="2:9" x14ac:dyDescent="0.2">
      <c r="B155" s="123">
        <v>8311</v>
      </c>
      <c r="C155" s="124" t="s">
        <v>437</v>
      </c>
      <c r="D155" s="123" t="s">
        <v>157</v>
      </c>
      <c r="E155" s="125">
        <v>7.45</v>
      </c>
      <c r="F155" s="126" t="s">
        <v>438</v>
      </c>
      <c r="G155" s="123" t="s">
        <v>440</v>
      </c>
      <c r="H155" s="124" t="s">
        <v>441</v>
      </c>
      <c r="I155" s="128"/>
    </row>
    <row r="156" spans="2:9" x14ac:dyDescent="0.2">
      <c r="B156" s="123">
        <v>8312</v>
      </c>
      <c r="C156" s="124" t="s">
        <v>437</v>
      </c>
      <c r="D156" s="123" t="s">
        <v>157</v>
      </c>
      <c r="E156" s="125">
        <v>15</v>
      </c>
      <c r="F156" s="126" t="s">
        <v>438</v>
      </c>
      <c r="G156" s="123" t="s">
        <v>348</v>
      </c>
      <c r="H156" s="124" t="s">
        <v>442</v>
      </c>
      <c r="I156" s="128"/>
    </row>
    <row r="157" spans="2:9" x14ac:dyDescent="0.2">
      <c r="B157" s="123">
        <v>8313</v>
      </c>
      <c r="C157" s="124" t="s">
        <v>437</v>
      </c>
      <c r="D157" s="123" t="s">
        <v>157</v>
      </c>
      <c r="E157" s="125">
        <v>34.950000000000003</v>
      </c>
      <c r="F157" s="126" t="s">
        <v>438</v>
      </c>
      <c r="G157" s="123" t="s">
        <v>351</v>
      </c>
      <c r="H157" s="124" t="s">
        <v>443</v>
      </c>
      <c r="I157" s="128"/>
    </row>
    <row r="158" spans="2:9" x14ac:dyDescent="0.2">
      <c r="B158" s="123">
        <v>8314</v>
      </c>
      <c r="C158" s="124" t="s">
        <v>437</v>
      </c>
      <c r="D158" s="123" t="s">
        <v>157</v>
      </c>
      <c r="E158" s="125">
        <v>50</v>
      </c>
      <c r="F158" s="126" t="s">
        <v>438</v>
      </c>
      <c r="G158" s="123" t="s">
        <v>358</v>
      </c>
      <c r="H158" s="124" t="s">
        <v>444</v>
      </c>
      <c r="I158" s="128"/>
    </row>
    <row r="159" spans="2:9" x14ac:dyDescent="0.2">
      <c r="B159" s="123">
        <v>8315</v>
      </c>
      <c r="C159" s="124" t="s">
        <v>437</v>
      </c>
      <c r="D159" s="123" t="s">
        <v>157</v>
      </c>
      <c r="E159" s="125">
        <v>62.45</v>
      </c>
      <c r="F159" s="126" t="s">
        <v>438</v>
      </c>
      <c r="G159" s="123" t="s">
        <v>314</v>
      </c>
      <c r="H159" s="124" t="s">
        <v>445</v>
      </c>
      <c r="I159" s="128"/>
    </row>
    <row r="160" spans="2:9" x14ac:dyDescent="0.2">
      <c r="B160" s="123">
        <v>8316</v>
      </c>
      <c r="C160" s="124" t="s">
        <v>437</v>
      </c>
      <c r="D160" s="123" t="s">
        <v>157</v>
      </c>
      <c r="E160" s="125">
        <v>80.400000000000006</v>
      </c>
      <c r="F160" s="126" t="s">
        <v>438</v>
      </c>
      <c r="G160" s="123" t="s">
        <v>373</v>
      </c>
      <c r="H160" s="124" t="s">
        <v>446</v>
      </c>
      <c r="I160" s="128"/>
    </row>
    <row r="161" spans="2:9" x14ac:dyDescent="0.2">
      <c r="B161" s="123">
        <v>8317</v>
      </c>
      <c r="C161" s="124" t="s">
        <v>437</v>
      </c>
      <c r="D161" s="123" t="s">
        <v>157</v>
      </c>
      <c r="E161" s="125">
        <v>90.5</v>
      </c>
      <c r="F161" s="126" t="s">
        <v>438</v>
      </c>
      <c r="G161" s="123" t="s">
        <v>174</v>
      </c>
      <c r="H161" s="124" t="s">
        <v>447</v>
      </c>
      <c r="I161" s="128"/>
    </row>
    <row r="162" spans="2:9" x14ac:dyDescent="0.2">
      <c r="B162" s="123">
        <v>8318</v>
      </c>
      <c r="C162" s="124" t="s">
        <v>437</v>
      </c>
      <c r="D162" s="123" t="s">
        <v>157</v>
      </c>
      <c r="E162" s="125">
        <v>153.30000000000001</v>
      </c>
      <c r="F162" s="126" t="s">
        <v>438</v>
      </c>
      <c r="G162" s="123" t="s">
        <v>448</v>
      </c>
      <c r="H162" s="124" t="s">
        <v>449</v>
      </c>
      <c r="I162" s="128"/>
    </row>
    <row r="163" spans="2:9" x14ac:dyDescent="0.2">
      <c r="B163" s="123">
        <v>8319</v>
      </c>
      <c r="C163" s="124" t="s">
        <v>437</v>
      </c>
      <c r="D163" s="123" t="s">
        <v>157</v>
      </c>
      <c r="E163" s="125">
        <v>222</v>
      </c>
      <c r="F163" s="126" t="s">
        <v>438</v>
      </c>
      <c r="G163" s="123" t="s">
        <v>411</v>
      </c>
      <c r="H163" s="124" t="s">
        <v>450</v>
      </c>
      <c r="I163" s="128"/>
    </row>
    <row r="164" spans="2:9" x14ac:dyDescent="0.2">
      <c r="B164" s="123">
        <v>8320</v>
      </c>
      <c r="C164" s="124" t="s">
        <v>437</v>
      </c>
      <c r="D164" s="123" t="s">
        <v>157</v>
      </c>
      <c r="E164" s="125">
        <v>349</v>
      </c>
      <c r="F164" s="126" t="s">
        <v>438</v>
      </c>
      <c r="G164" s="123" t="s">
        <v>451</v>
      </c>
      <c r="H164" s="124" t="s">
        <v>452</v>
      </c>
      <c r="I164" s="124" t="s">
        <v>453</v>
      </c>
    </row>
    <row r="165" spans="2:9" x14ac:dyDescent="0.2">
      <c r="B165" s="123">
        <v>8321</v>
      </c>
      <c r="C165" s="124" t="s">
        <v>437</v>
      </c>
      <c r="D165" s="123" t="s">
        <v>157</v>
      </c>
      <c r="E165" s="125">
        <v>533.75</v>
      </c>
      <c r="F165" s="126" t="s">
        <v>438</v>
      </c>
      <c r="G165" s="123" t="s">
        <v>454</v>
      </c>
      <c r="H165" s="124" t="s">
        <v>455</v>
      </c>
      <c r="I165" s="128"/>
    </row>
    <row r="166" spans="2:9" x14ac:dyDescent="0.2">
      <c r="B166" s="123">
        <v>8322</v>
      </c>
      <c r="C166" s="124" t="s">
        <v>437</v>
      </c>
      <c r="D166" s="123" t="s">
        <v>157</v>
      </c>
      <c r="E166" s="125">
        <v>403.3</v>
      </c>
      <c r="F166" s="126" t="s">
        <v>438</v>
      </c>
      <c r="G166" s="123" t="s">
        <v>456</v>
      </c>
      <c r="H166" s="124" t="s">
        <v>457</v>
      </c>
      <c r="I166" s="124" t="s">
        <v>458</v>
      </c>
    </row>
    <row r="167" spans="2:9" x14ac:dyDescent="0.2">
      <c r="B167" s="123">
        <v>8323</v>
      </c>
      <c r="C167" s="124" t="s">
        <v>437</v>
      </c>
      <c r="D167" s="123" t="s">
        <v>157</v>
      </c>
      <c r="E167" s="125">
        <v>511.22</v>
      </c>
      <c r="F167" s="126" t="s">
        <v>438</v>
      </c>
      <c r="G167" s="123" t="s">
        <v>459</v>
      </c>
      <c r="H167" s="124" t="s">
        <v>460</v>
      </c>
      <c r="I167" s="124" t="s">
        <v>458</v>
      </c>
    </row>
    <row r="168" spans="2:9" x14ac:dyDescent="0.2">
      <c r="B168" s="123">
        <v>8324</v>
      </c>
      <c r="C168" s="124" t="s">
        <v>437</v>
      </c>
      <c r="D168" s="123" t="s">
        <v>157</v>
      </c>
      <c r="E168" s="125">
        <v>495.8</v>
      </c>
      <c r="F168" s="126" t="s">
        <v>438</v>
      </c>
      <c r="G168" s="123">
        <v>2500</v>
      </c>
      <c r="H168" s="124" t="s">
        <v>461</v>
      </c>
      <c r="I168" s="124" t="s">
        <v>458</v>
      </c>
    </row>
    <row r="169" spans="2:9" x14ac:dyDescent="0.2">
      <c r="B169" s="123">
        <v>8325</v>
      </c>
      <c r="C169" s="124" t="s">
        <v>437</v>
      </c>
      <c r="D169" s="123" t="s">
        <v>157</v>
      </c>
      <c r="E169" s="125">
        <v>14.8</v>
      </c>
      <c r="F169" s="126" t="s">
        <v>438</v>
      </c>
      <c r="G169" s="123">
        <v>60</v>
      </c>
      <c r="H169" s="124" t="s">
        <v>462</v>
      </c>
      <c r="I169" s="128"/>
    </row>
    <row r="170" spans="2:9" x14ac:dyDescent="0.2">
      <c r="B170" s="123">
        <v>8326</v>
      </c>
      <c r="C170" s="124" t="s">
        <v>437</v>
      </c>
      <c r="D170" s="123" t="s">
        <v>157</v>
      </c>
      <c r="E170" s="125">
        <v>13.32</v>
      </c>
      <c r="F170" s="126" t="s">
        <v>438</v>
      </c>
      <c r="G170" s="123">
        <v>40</v>
      </c>
      <c r="H170" s="124" t="s">
        <v>463</v>
      </c>
      <c r="I170" s="128"/>
    </row>
    <row r="171" spans="2:9" ht="33.75" x14ac:dyDescent="0.2">
      <c r="B171" s="131">
        <v>8330</v>
      </c>
      <c r="C171" s="132" t="s">
        <v>464</v>
      </c>
      <c r="D171" s="131" t="s">
        <v>157</v>
      </c>
      <c r="E171" s="133">
        <v>43.3</v>
      </c>
      <c r="F171" s="134" t="s">
        <v>465</v>
      </c>
      <c r="G171" s="131" t="s">
        <v>312</v>
      </c>
      <c r="H171" s="132" t="s">
        <v>466</v>
      </c>
      <c r="I171" s="124" t="s">
        <v>467</v>
      </c>
    </row>
    <row r="172" spans="2:9" ht="33.75" x14ac:dyDescent="0.2">
      <c r="B172" s="131">
        <v>8331</v>
      </c>
      <c r="C172" s="132" t="s">
        <v>464</v>
      </c>
      <c r="D172" s="131" t="s">
        <v>157</v>
      </c>
      <c r="E172" s="133">
        <v>46.5</v>
      </c>
      <c r="F172" s="134" t="s">
        <v>465</v>
      </c>
      <c r="G172" s="131" t="s">
        <v>177</v>
      </c>
      <c r="H172" s="132" t="s">
        <v>468</v>
      </c>
      <c r="I172" s="124" t="s">
        <v>467</v>
      </c>
    </row>
    <row r="173" spans="2:9" ht="33.75" x14ac:dyDescent="0.2">
      <c r="B173" s="131">
        <v>8332</v>
      </c>
      <c r="C173" s="132" t="s">
        <v>464</v>
      </c>
      <c r="D173" s="131" t="s">
        <v>157</v>
      </c>
      <c r="E173" s="133">
        <v>67.5</v>
      </c>
      <c r="F173" s="134" t="s">
        <v>465</v>
      </c>
      <c r="G173" s="131" t="s">
        <v>469</v>
      </c>
      <c r="H173" s="132" t="s">
        <v>470</v>
      </c>
      <c r="I173" s="124" t="s">
        <v>467</v>
      </c>
    </row>
    <row r="174" spans="2:9" ht="22.5" x14ac:dyDescent="0.2">
      <c r="B174" s="131">
        <v>8350</v>
      </c>
      <c r="C174" s="132" t="s">
        <v>471</v>
      </c>
      <c r="D174" s="131" t="s">
        <v>157</v>
      </c>
      <c r="E174" s="133">
        <v>0.15</v>
      </c>
      <c r="F174" s="134" t="s">
        <v>418</v>
      </c>
      <c r="G174" s="131"/>
      <c r="H174" s="132" t="s">
        <v>472</v>
      </c>
      <c r="I174" s="124" t="s">
        <v>473</v>
      </c>
    </row>
    <row r="175" spans="2:9" ht="22.5" x14ac:dyDescent="0.2">
      <c r="B175" s="131">
        <v>8351</v>
      </c>
      <c r="C175" s="132" t="s">
        <v>471</v>
      </c>
      <c r="D175" s="131" t="s">
        <v>157</v>
      </c>
      <c r="E175" s="133">
        <v>0.24</v>
      </c>
      <c r="F175" s="134" t="s">
        <v>418</v>
      </c>
      <c r="G175" s="131"/>
      <c r="H175" s="132" t="s">
        <v>474</v>
      </c>
      <c r="I175" s="124" t="s">
        <v>473</v>
      </c>
    </row>
    <row r="176" spans="2:9" ht="22.5" x14ac:dyDescent="0.2">
      <c r="B176" s="131">
        <v>8352</v>
      </c>
      <c r="C176" s="132" t="s">
        <v>471</v>
      </c>
      <c r="D176" s="131" t="s">
        <v>157</v>
      </c>
      <c r="E176" s="133">
        <v>0.6</v>
      </c>
      <c r="F176" s="134" t="s">
        <v>418</v>
      </c>
      <c r="G176" s="131"/>
      <c r="H176" s="132" t="s">
        <v>347</v>
      </c>
      <c r="I176" s="124" t="s">
        <v>473</v>
      </c>
    </row>
    <row r="177" spans="2:9" ht="22.5" x14ac:dyDescent="0.2">
      <c r="B177" s="131">
        <v>8353</v>
      </c>
      <c r="C177" s="132" t="s">
        <v>471</v>
      </c>
      <c r="D177" s="131" t="s">
        <v>157</v>
      </c>
      <c r="E177" s="133">
        <v>0.6</v>
      </c>
      <c r="F177" s="134" t="s">
        <v>418</v>
      </c>
      <c r="G177" s="131"/>
      <c r="H177" s="132" t="s">
        <v>475</v>
      </c>
      <c r="I177" s="124" t="s">
        <v>473</v>
      </c>
    </row>
    <row r="178" spans="2:9" ht="22.5" x14ac:dyDescent="0.2">
      <c r="B178" s="131">
        <v>8354</v>
      </c>
      <c r="C178" s="132" t="s">
        <v>471</v>
      </c>
      <c r="D178" s="131" t="s">
        <v>157</v>
      </c>
      <c r="E178" s="133">
        <v>0.9</v>
      </c>
      <c r="F178" s="134" t="s">
        <v>418</v>
      </c>
      <c r="G178" s="131"/>
      <c r="H178" s="132" t="s">
        <v>350</v>
      </c>
      <c r="I178" s="124" t="s">
        <v>473</v>
      </c>
    </row>
    <row r="179" spans="2:9" ht="22.5" x14ac:dyDescent="0.2">
      <c r="B179" s="131">
        <v>8355</v>
      </c>
      <c r="C179" s="132" t="s">
        <v>471</v>
      </c>
      <c r="D179" s="131" t="s">
        <v>157</v>
      </c>
      <c r="E179" s="133">
        <v>1.7</v>
      </c>
      <c r="F179" s="134" t="s">
        <v>418</v>
      </c>
      <c r="G179" s="131"/>
      <c r="H179" s="132" t="s">
        <v>187</v>
      </c>
      <c r="I179" s="124" t="s">
        <v>473</v>
      </c>
    </row>
    <row r="180" spans="2:9" ht="22.5" x14ac:dyDescent="0.2">
      <c r="B180" s="131">
        <v>8356</v>
      </c>
      <c r="C180" s="132" t="s">
        <v>476</v>
      </c>
      <c r="D180" s="131" t="s">
        <v>157</v>
      </c>
      <c r="E180" s="133">
        <v>0.3</v>
      </c>
      <c r="F180" s="134" t="s">
        <v>418</v>
      </c>
      <c r="G180" s="131"/>
      <c r="H180" s="132" t="s">
        <v>472</v>
      </c>
      <c r="I180" s="124" t="s">
        <v>473</v>
      </c>
    </row>
    <row r="181" spans="2:9" ht="22.5" x14ac:dyDescent="0.2">
      <c r="B181" s="131">
        <v>8357</v>
      </c>
      <c r="C181" s="132" t="s">
        <v>476</v>
      </c>
      <c r="D181" s="131" t="s">
        <v>157</v>
      </c>
      <c r="E181" s="133">
        <v>0.35</v>
      </c>
      <c r="F181" s="134" t="s">
        <v>418</v>
      </c>
      <c r="G181" s="131"/>
      <c r="H181" s="132" t="s">
        <v>474</v>
      </c>
      <c r="I181" s="124" t="s">
        <v>473</v>
      </c>
    </row>
    <row r="182" spans="2:9" ht="22.5" x14ac:dyDescent="0.2">
      <c r="B182" s="131">
        <v>8358</v>
      </c>
      <c r="C182" s="132" t="s">
        <v>476</v>
      </c>
      <c r="D182" s="131" t="s">
        <v>157</v>
      </c>
      <c r="E182" s="133">
        <v>1.1499999999999999</v>
      </c>
      <c r="F182" s="134" t="s">
        <v>418</v>
      </c>
      <c r="G182" s="131"/>
      <c r="H182" s="132" t="s">
        <v>347</v>
      </c>
      <c r="I182" s="124" t="s">
        <v>473</v>
      </c>
    </row>
    <row r="183" spans="2:9" ht="22.5" x14ac:dyDescent="0.2">
      <c r="B183" s="131">
        <v>8359</v>
      </c>
      <c r="C183" s="132" t="s">
        <v>476</v>
      </c>
      <c r="D183" s="131" t="s">
        <v>157</v>
      </c>
      <c r="E183" s="133">
        <v>1.1000000000000001</v>
      </c>
      <c r="F183" s="134" t="s">
        <v>418</v>
      </c>
      <c r="G183" s="131"/>
      <c r="H183" s="132" t="s">
        <v>475</v>
      </c>
      <c r="I183" s="124" t="s">
        <v>473</v>
      </c>
    </row>
    <row r="184" spans="2:9" ht="22.5" x14ac:dyDescent="0.2">
      <c r="B184" s="131">
        <v>8360</v>
      </c>
      <c r="C184" s="132" t="s">
        <v>476</v>
      </c>
      <c r="D184" s="131" t="s">
        <v>157</v>
      </c>
      <c r="E184" s="133">
        <v>1.7</v>
      </c>
      <c r="F184" s="134" t="s">
        <v>418</v>
      </c>
      <c r="G184" s="131"/>
      <c r="H184" s="132" t="s">
        <v>350</v>
      </c>
      <c r="I184" s="124" t="s">
        <v>473</v>
      </c>
    </row>
    <row r="185" spans="2:9" ht="22.5" x14ac:dyDescent="0.2">
      <c r="B185" s="131">
        <v>8361</v>
      </c>
      <c r="C185" s="132" t="s">
        <v>476</v>
      </c>
      <c r="D185" s="131" t="s">
        <v>157</v>
      </c>
      <c r="E185" s="133">
        <v>3.15</v>
      </c>
      <c r="F185" s="134" t="s">
        <v>418</v>
      </c>
      <c r="G185" s="131"/>
      <c r="H185" s="132" t="s">
        <v>187</v>
      </c>
      <c r="I185" s="124" t="s">
        <v>473</v>
      </c>
    </row>
    <row r="186" spans="2:9" x14ac:dyDescent="0.2">
      <c r="B186" s="123">
        <v>8380</v>
      </c>
      <c r="C186" s="124" t="s">
        <v>477</v>
      </c>
      <c r="D186" s="123" t="s">
        <v>157</v>
      </c>
      <c r="E186" s="125">
        <v>14.66</v>
      </c>
      <c r="F186" s="126" t="s">
        <v>403</v>
      </c>
      <c r="G186" s="123" t="s">
        <v>478</v>
      </c>
      <c r="H186" s="124" t="s">
        <v>404</v>
      </c>
      <c r="I186" s="124" t="s">
        <v>479</v>
      </c>
    </row>
    <row r="187" spans="2:9" x14ac:dyDescent="0.2">
      <c r="B187" s="123">
        <v>8381</v>
      </c>
      <c r="C187" s="124" t="s">
        <v>477</v>
      </c>
      <c r="D187" s="123" t="s">
        <v>157</v>
      </c>
      <c r="E187" s="125">
        <v>34.299999999999997</v>
      </c>
      <c r="F187" s="126" t="s">
        <v>403</v>
      </c>
      <c r="G187" s="123" t="s">
        <v>422</v>
      </c>
      <c r="H187" s="124" t="s">
        <v>480</v>
      </c>
      <c r="I187" s="124" t="s">
        <v>479</v>
      </c>
    </row>
    <row r="188" spans="2:9" x14ac:dyDescent="0.2">
      <c r="B188" s="123">
        <v>8382</v>
      </c>
      <c r="C188" s="124" t="s">
        <v>477</v>
      </c>
      <c r="D188" s="123" t="s">
        <v>157</v>
      </c>
      <c r="E188" s="125">
        <v>68.099999999999994</v>
      </c>
      <c r="F188" s="126" t="s">
        <v>403</v>
      </c>
      <c r="G188" s="123" t="s">
        <v>481</v>
      </c>
      <c r="H188" s="124" t="s">
        <v>482</v>
      </c>
      <c r="I188" s="124" t="s">
        <v>479</v>
      </c>
    </row>
    <row r="189" spans="2:9" x14ac:dyDescent="0.2">
      <c r="B189" s="123">
        <v>8383</v>
      </c>
      <c r="C189" s="124" t="s">
        <v>477</v>
      </c>
      <c r="D189" s="123" t="s">
        <v>157</v>
      </c>
      <c r="E189" s="125">
        <v>101.3</v>
      </c>
      <c r="F189" s="126" t="s">
        <v>403</v>
      </c>
      <c r="G189" s="123" t="s">
        <v>483</v>
      </c>
      <c r="H189" s="124" t="s">
        <v>484</v>
      </c>
      <c r="I189" s="124" t="s">
        <v>479</v>
      </c>
    </row>
    <row r="190" spans="2:9" x14ac:dyDescent="0.2">
      <c r="B190" s="123">
        <v>8384</v>
      </c>
      <c r="C190" s="124" t="s">
        <v>477</v>
      </c>
      <c r="D190" s="123" t="s">
        <v>157</v>
      </c>
      <c r="E190" s="125">
        <v>120</v>
      </c>
      <c r="F190" s="126" t="s">
        <v>403</v>
      </c>
      <c r="G190" s="123" t="s">
        <v>485</v>
      </c>
      <c r="H190" s="124" t="s">
        <v>486</v>
      </c>
      <c r="I190" s="124" t="s">
        <v>479</v>
      </c>
    </row>
    <row r="191" spans="2:9" x14ac:dyDescent="0.2">
      <c r="B191" s="123">
        <v>8390</v>
      </c>
      <c r="C191" s="124" t="s">
        <v>487</v>
      </c>
      <c r="D191" s="123" t="s">
        <v>157</v>
      </c>
      <c r="E191" s="125">
        <v>20.100000000000001</v>
      </c>
      <c r="F191" s="126" t="s">
        <v>403</v>
      </c>
      <c r="G191" s="123" t="s">
        <v>488</v>
      </c>
      <c r="H191" s="124" t="s">
        <v>404</v>
      </c>
      <c r="I191" s="128"/>
    </row>
    <row r="192" spans="2:9" x14ac:dyDescent="0.2">
      <c r="B192" s="123">
        <v>8391</v>
      </c>
      <c r="C192" s="124" t="s">
        <v>487</v>
      </c>
      <c r="D192" s="123" t="s">
        <v>157</v>
      </c>
      <c r="E192" s="125">
        <v>36.9</v>
      </c>
      <c r="F192" s="126" t="s">
        <v>403</v>
      </c>
      <c r="G192" s="123" t="s">
        <v>422</v>
      </c>
      <c r="H192" s="124" t="s">
        <v>480</v>
      </c>
      <c r="I192" s="128"/>
    </row>
    <row r="193" spans="2:9" x14ac:dyDescent="0.2">
      <c r="B193" s="123">
        <v>8392</v>
      </c>
      <c r="C193" s="124" t="s">
        <v>487</v>
      </c>
      <c r="D193" s="123" t="s">
        <v>157</v>
      </c>
      <c r="E193" s="125">
        <v>35.5</v>
      </c>
      <c r="F193" s="126" t="s">
        <v>403</v>
      </c>
      <c r="G193" s="123" t="s">
        <v>382</v>
      </c>
      <c r="H193" s="124" t="s">
        <v>482</v>
      </c>
      <c r="I193" s="124" t="s">
        <v>489</v>
      </c>
    </row>
    <row r="194" spans="2:9" x14ac:dyDescent="0.2">
      <c r="B194" s="123">
        <v>8393</v>
      </c>
      <c r="C194" s="124" t="s">
        <v>487</v>
      </c>
      <c r="D194" s="123" t="s">
        <v>157</v>
      </c>
      <c r="E194" s="125">
        <v>43.85</v>
      </c>
      <c r="F194" s="126" t="s">
        <v>403</v>
      </c>
      <c r="G194" s="123" t="s">
        <v>490</v>
      </c>
      <c r="H194" s="124" t="s">
        <v>484</v>
      </c>
      <c r="I194" s="128"/>
    </row>
    <row r="195" spans="2:9" x14ac:dyDescent="0.2">
      <c r="B195" s="123">
        <v>8394</v>
      </c>
      <c r="C195" s="124" t="s">
        <v>487</v>
      </c>
      <c r="D195" s="123" t="s">
        <v>157</v>
      </c>
      <c r="E195" s="125">
        <v>59.3</v>
      </c>
      <c r="F195" s="126" t="s">
        <v>403</v>
      </c>
      <c r="G195" s="123" t="s">
        <v>353</v>
      </c>
      <c r="H195" s="124" t="s">
        <v>486</v>
      </c>
      <c r="I195" s="128"/>
    </row>
    <row r="196" spans="2:9" x14ac:dyDescent="0.2">
      <c r="B196" s="123">
        <v>8395</v>
      </c>
      <c r="C196" s="124" t="s">
        <v>487</v>
      </c>
      <c r="D196" s="123" t="s">
        <v>157</v>
      </c>
      <c r="E196" s="125">
        <v>64</v>
      </c>
      <c r="F196" s="126" t="s">
        <v>403</v>
      </c>
      <c r="G196" s="123" t="s">
        <v>213</v>
      </c>
      <c r="H196" s="124" t="s">
        <v>491</v>
      </c>
      <c r="I196" s="128"/>
    </row>
    <row r="197" spans="2:9" x14ac:dyDescent="0.2">
      <c r="B197" s="123">
        <v>8396</v>
      </c>
      <c r="C197" s="124" t="s">
        <v>487</v>
      </c>
      <c r="D197" s="123" t="s">
        <v>157</v>
      </c>
      <c r="E197" s="125">
        <v>104</v>
      </c>
      <c r="F197" s="126" t="s">
        <v>403</v>
      </c>
      <c r="G197" s="123" t="s">
        <v>492</v>
      </c>
      <c r="H197" s="124" t="s">
        <v>493</v>
      </c>
      <c r="I197" s="128"/>
    </row>
    <row r="198" spans="2:9" x14ac:dyDescent="0.2">
      <c r="B198" s="123">
        <v>8397</v>
      </c>
      <c r="C198" s="124" t="s">
        <v>487</v>
      </c>
      <c r="D198" s="123" t="s">
        <v>157</v>
      </c>
      <c r="E198" s="125">
        <v>124.5</v>
      </c>
      <c r="F198" s="126" t="s">
        <v>403</v>
      </c>
      <c r="G198" s="123" t="s">
        <v>384</v>
      </c>
      <c r="H198" s="124" t="s">
        <v>494</v>
      </c>
      <c r="I198" s="128"/>
    </row>
    <row r="199" spans="2:9" x14ac:dyDescent="0.2">
      <c r="B199" s="123">
        <v>8398</v>
      </c>
      <c r="C199" s="124" t="s">
        <v>487</v>
      </c>
      <c r="D199" s="123" t="s">
        <v>157</v>
      </c>
      <c r="E199" s="125">
        <v>171.4</v>
      </c>
      <c r="F199" s="126" t="s">
        <v>403</v>
      </c>
      <c r="G199" s="123" t="s">
        <v>495</v>
      </c>
      <c r="H199" s="124" t="s">
        <v>496</v>
      </c>
      <c r="I199" s="128"/>
    </row>
    <row r="200" spans="2:9" x14ac:dyDescent="0.2">
      <c r="B200" s="123">
        <v>8401</v>
      </c>
      <c r="C200" s="124" t="s">
        <v>497</v>
      </c>
      <c r="D200" s="123" t="s">
        <v>157</v>
      </c>
      <c r="E200" s="125">
        <v>33.729999999999997</v>
      </c>
      <c r="F200" s="126" t="s">
        <v>403</v>
      </c>
      <c r="G200" s="123" t="s">
        <v>498</v>
      </c>
      <c r="H200" s="124" t="s">
        <v>499</v>
      </c>
      <c r="I200" s="124" t="s">
        <v>500</v>
      </c>
    </row>
    <row r="201" spans="2:9" x14ac:dyDescent="0.2">
      <c r="B201" s="123">
        <v>8410</v>
      </c>
      <c r="C201" s="124" t="s">
        <v>501</v>
      </c>
      <c r="D201" s="123" t="s">
        <v>157</v>
      </c>
      <c r="E201" s="125">
        <v>3.05</v>
      </c>
      <c r="F201" s="126" t="s">
        <v>502</v>
      </c>
      <c r="G201" s="123"/>
      <c r="H201" s="124" t="s">
        <v>503</v>
      </c>
      <c r="I201" s="128"/>
    </row>
    <row r="202" spans="2:9" x14ac:dyDescent="0.2">
      <c r="B202" s="123">
        <v>8411</v>
      </c>
      <c r="C202" s="124" t="s">
        <v>501</v>
      </c>
      <c r="D202" s="123" t="s">
        <v>157</v>
      </c>
      <c r="E202" s="125">
        <v>4</v>
      </c>
      <c r="F202" s="126" t="s">
        <v>502</v>
      </c>
      <c r="G202" s="123">
        <v>11</v>
      </c>
      <c r="H202" s="124" t="s">
        <v>504</v>
      </c>
      <c r="I202" s="128"/>
    </row>
    <row r="203" spans="2:9" ht="22.5" x14ac:dyDescent="0.2">
      <c r="B203" s="123">
        <v>8412</v>
      </c>
      <c r="C203" s="124" t="s">
        <v>505</v>
      </c>
      <c r="D203" s="123" t="s">
        <v>157</v>
      </c>
      <c r="E203" s="125">
        <v>12.7</v>
      </c>
      <c r="F203" s="126" t="s">
        <v>502</v>
      </c>
      <c r="G203" s="123" t="s">
        <v>159</v>
      </c>
      <c r="H203" s="124" t="s">
        <v>506</v>
      </c>
      <c r="I203" s="128"/>
    </row>
    <row r="204" spans="2:9" ht="22.5" x14ac:dyDescent="0.2">
      <c r="B204" s="123">
        <v>8413</v>
      </c>
      <c r="C204" s="124" t="s">
        <v>505</v>
      </c>
      <c r="D204" s="123" t="s">
        <v>157</v>
      </c>
      <c r="E204" s="125">
        <v>19.600000000000001</v>
      </c>
      <c r="F204" s="126" t="s">
        <v>502</v>
      </c>
      <c r="G204" s="123" t="s">
        <v>440</v>
      </c>
      <c r="H204" s="124" t="s">
        <v>507</v>
      </c>
      <c r="I204" s="128"/>
    </row>
    <row r="205" spans="2:9" ht="22.5" x14ac:dyDescent="0.2">
      <c r="B205" s="123">
        <v>8419</v>
      </c>
      <c r="C205" s="124" t="s">
        <v>508</v>
      </c>
      <c r="D205" s="123" t="s">
        <v>157</v>
      </c>
      <c r="E205" s="125">
        <v>1.1000000000000001</v>
      </c>
      <c r="F205" s="126" t="s">
        <v>509</v>
      </c>
      <c r="G205" s="123"/>
      <c r="H205" s="124" t="s">
        <v>510</v>
      </c>
      <c r="I205" s="128"/>
    </row>
    <row r="206" spans="2:9" x14ac:dyDescent="0.2">
      <c r="B206" s="127">
        <v>8420</v>
      </c>
      <c r="C206" s="128" t="s">
        <v>511</v>
      </c>
      <c r="D206" s="127" t="s">
        <v>157</v>
      </c>
      <c r="E206" s="129">
        <v>57.45</v>
      </c>
      <c r="F206" s="130"/>
      <c r="G206" s="127" t="s">
        <v>512</v>
      </c>
      <c r="H206" s="128"/>
      <c r="I206" s="128"/>
    </row>
    <row r="207" spans="2:9" x14ac:dyDescent="0.2">
      <c r="B207" s="123">
        <v>8423</v>
      </c>
      <c r="C207" s="124" t="s">
        <v>513</v>
      </c>
      <c r="D207" s="123" t="s">
        <v>157</v>
      </c>
      <c r="E207" s="125">
        <v>85.85</v>
      </c>
      <c r="F207" s="126" t="s">
        <v>514</v>
      </c>
      <c r="G207" s="123" t="s">
        <v>490</v>
      </c>
      <c r="H207" s="124" t="s">
        <v>515</v>
      </c>
      <c r="I207" s="128"/>
    </row>
    <row r="208" spans="2:9" x14ac:dyDescent="0.2">
      <c r="B208" s="123">
        <v>8424</v>
      </c>
      <c r="C208" s="124" t="s">
        <v>513</v>
      </c>
      <c r="D208" s="123" t="s">
        <v>157</v>
      </c>
      <c r="E208" s="125">
        <v>116.6</v>
      </c>
      <c r="F208" s="126" t="s">
        <v>514</v>
      </c>
      <c r="G208" s="123" t="s">
        <v>427</v>
      </c>
      <c r="H208" s="124" t="s">
        <v>516</v>
      </c>
      <c r="I208" s="128"/>
    </row>
    <row r="209" spans="2:9" ht="22.5" x14ac:dyDescent="0.2">
      <c r="B209" s="123">
        <v>8425</v>
      </c>
      <c r="C209" s="124" t="s">
        <v>517</v>
      </c>
      <c r="D209" s="123" t="s">
        <v>157</v>
      </c>
      <c r="E209" s="125">
        <v>4.5999999999999996</v>
      </c>
      <c r="F209" s="126" t="s">
        <v>518</v>
      </c>
      <c r="G209" s="123" t="s">
        <v>180</v>
      </c>
      <c r="H209" s="124" t="s">
        <v>519</v>
      </c>
      <c r="I209" s="124" t="s">
        <v>520</v>
      </c>
    </row>
    <row r="210" spans="2:9" ht="22.5" x14ac:dyDescent="0.2">
      <c r="B210" s="127">
        <v>8430</v>
      </c>
      <c r="C210" s="128" t="s">
        <v>521</v>
      </c>
      <c r="D210" s="127" t="s">
        <v>157</v>
      </c>
      <c r="E210" s="129">
        <v>12.4</v>
      </c>
      <c r="F210" s="130"/>
      <c r="G210" s="127"/>
      <c r="H210" s="128"/>
      <c r="I210" s="124" t="s">
        <v>522</v>
      </c>
    </row>
    <row r="211" spans="2:9" ht="22.5" x14ac:dyDescent="0.2">
      <c r="B211" s="127">
        <v>8431</v>
      </c>
      <c r="C211" s="128" t="s">
        <v>523</v>
      </c>
      <c r="D211" s="127" t="s">
        <v>157</v>
      </c>
      <c r="E211" s="129">
        <v>73.760000000000005</v>
      </c>
      <c r="F211" s="130"/>
      <c r="G211" s="127" t="s">
        <v>164</v>
      </c>
      <c r="H211" s="128"/>
      <c r="I211" s="124" t="s">
        <v>524</v>
      </c>
    </row>
    <row r="212" spans="2:9" ht="22.5" x14ac:dyDescent="0.2">
      <c r="B212" s="127">
        <v>8432</v>
      </c>
      <c r="C212" s="128" t="s">
        <v>523</v>
      </c>
      <c r="D212" s="127" t="s">
        <v>157</v>
      </c>
      <c r="E212" s="129">
        <v>95.1</v>
      </c>
      <c r="F212" s="130"/>
      <c r="G212" s="127" t="s">
        <v>351</v>
      </c>
      <c r="H212" s="128"/>
      <c r="I212" s="124" t="s">
        <v>524</v>
      </c>
    </row>
    <row r="213" spans="2:9" ht="22.5" x14ac:dyDescent="0.2">
      <c r="B213" s="127">
        <v>8433</v>
      </c>
      <c r="C213" s="128" t="s">
        <v>523</v>
      </c>
      <c r="D213" s="127" t="s">
        <v>157</v>
      </c>
      <c r="E213" s="129">
        <v>126.8</v>
      </c>
      <c r="F213" s="130"/>
      <c r="G213" s="127" t="s">
        <v>285</v>
      </c>
      <c r="H213" s="128"/>
      <c r="I213" s="124" t="s">
        <v>524</v>
      </c>
    </row>
    <row r="214" spans="2:9" ht="22.5" x14ac:dyDescent="0.2">
      <c r="B214" s="131">
        <v>8434</v>
      </c>
      <c r="C214" s="132" t="s">
        <v>523</v>
      </c>
      <c r="D214" s="131" t="s">
        <v>157</v>
      </c>
      <c r="E214" s="133">
        <v>209.65</v>
      </c>
      <c r="F214" s="134"/>
      <c r="G214" s="131" t="s">
        <v>213</v>
      </c>
      <c r="H214" s="132" t="s">
        <v>525</v>
      </c>
      <c r="I214" s="124" t="s">
        <v>524</v>
      </c>
    </row>
    <row r="215" spans="2:9" x14ac:dyDescent="0.2">
      <c r="B215" s="127">
        <v>8436</v>
      </c>
      <c r="C215" s="128" t="s">
        <v>526</v>
      </c>
      <c r="D215" s="127" t="s">
        <v>157</v>
      </c>
      <c r="E215" s="129">
        <v>96.85</v>
      </c>
      <c r="F215" s="130"/>
      <c r="G215" s="127" t="s">
        <v>312</v>
      </c>
      <c r="H215" s="128"/>
      <c r="I215" s="128"/>
    </row>
    <row r="216" spans="2:9" x14ac:dyDescent="0.2">
      <c r="B216" s="127">
        <v>8437</v>
      </c>
      <c r="C216" s="128" t="s">
        <v>526</v>
      </c>
      <c r="D216" s="127" t="s">
        <v>157</v>
      </c>
      <c r="E216" s="129">
        <v>135</v>
      </c>
      <c r="F216" s="130"/>
      <c r="G216" s="127" t="s">
        <v>177</v>
      </c>
      <c r="H216" s="128"/>
      <c r="I216" s="128"/>
    </row>
    <row r="217" spans="2:9" x14ac:dyDescent="0.2">
      <c r="B217" s="127">
        <v>8438</v>
      </c>
      <c r="C217" s="128" t="s">
        <v>526</v>
      </c>
      <c r="D217" s="127" t="s">
        <v>157</v>
      </c>
      <c r="E217" s="129">
        <v>93.5</v>
      </c>
      <c r="F217" s="130"/>
      <c r="G217" s="127" t="s">
        <v>353</v>
      </c>
      <c r="H217" s="128"/>
      <c r="I217" s="128"/>
    </row>
    <row r="218" spans="2:9" x14ac:dyDescent="0.2">
      <c r="B218" s="127">
        <v>8439</v>
      </c>
      <c r="C218" s="128" t="s">
        <v>526</v>
      </c>
      <c r="D218" s="127" t="s">
        <v>157</v>
      </c>
      <c r="E218" s="129">
        <v>204</v>
      </c>
      <c r="F218" s="130"/>
      <c r="G218" s="127" t="s">
        <v>527</v>
      </c>
      <c r="H218" s="128"/>
      <c r="I218" s="128"/>
    </row>
    <row r="219" spans="2:9" x14ac:dyDescent="0.2">
      <c r="B219" s="123">
        <v>8440</v>
      </c>
      <c r="C219" s="124" t="s">
        <v>528</v>
      </c>
      <c r="D219" s="123" t="s">
        <v>157</v>
      </c>
      <c r="E219" s="125">
        <v>16.2</v>
      </c>
      <c r="F219" s="126" t="s">
        <v>529</v>
      </c>
      <c r="G219" s="123" t="s">
        <v>530</v>
      </c>
      <c r="H219" s="124" t="s">
        <v>531</v>
      </c>
      <c r="I219" s="128"/>
    </row>
    <row r="220" spans="2:9" x14ac:dyDescent="0.2">
      <c r="B220" s="123">
        <v>8441</v>
      </c>
      <c r="C220" s="124" t="s">
        <v>528</v>
      </c>
      <c r="D220" s="123" t="s">
        <v>157</v>
      </c>
      <c r="E220" s="125">
        <v>22.9</v>
      </c>
      <c r="F220" s="126" t="s">
        <v>529</v>
      </c>
      <c r="G220" s="123" t="s">
        <v>422</v>
      </c>
      <c r="H220" s="124" t="s">
        <v>532</v>
      </c>
      <c r="I220" s="128"/>
    </row>
    <row r="221" spans="2:9" x14ac:dyDescent="0.2">
      <c r="B221" s="123">
        <v>8442</v>
      </c>
      <c r="C221" s="124" t="s">
        <v>528</v>
      </c>
      <c r="D221" s="123" t="s">
        <v>157</v>
      </c>
      <c r="E221" s="125">
        <v>42.6</v>
      </c>
      <c r="F221" s="126" t="s">
        <v>529</v>
      </c>
      <c r="G221" s="123" t="s">
        <v>533</v>
      </c>
      <c r="H221" s="124" t="s">
        <v>534</v>
      </c>
      <c r="I221" s="128"/>
    </row>
    <row r="222" spans="2:9" x14ac:dyDescent="0.2">
      <c r="B222" s="123">
        <v>8445</v>
      </c>
      <c r="C222" s="124" t="s">
        <v>535</v>
      </c>
      <c r="D222" s="123" t="s">
        <v>157</v>
      </c>
      <c r="E222" s="125">
        <v>78.599999999999994</v>
      </c>
      <c r="F222" s="126" t="s">
        <v>529</v>
      </c>
      <c r="G222" s="123" t="s">
        <v>536</v>
      </c>
      <c r="H222" s="124" t="s">
        <v>534</v>
      </c>
      <c r="I222" s="128"/>
    </row>
    <row r="223" spans="2:9" x14ac:dyDescent="0.2">
      <c r="B223" s="123">
        <v>8446</v>
      </c>
      <c r="C223" s="124" t="s">
        <v>537</v>
      </c>
      <c r="D223" s="123" t="s">
        <v>157</v>
      </c>
      <c r="E223" s="125">
        <v>4</v>
      </c>
      <c r="F223" s="126" t="s">
        <v>529</v>
      </c>
      <c r="G223" s="123"/>
      <c r="H223" s="124" t="s">
        <v>538</v>
      </c>
      <c r="I223" s="128"/>
    </row>
    <row r="224" spans="2:9" ht="22.5" x14ac:dyDescent="0.2">
      <c r="B224" s="127">
        <v>8447</v>
      </c>
      <c r="C224" s="128" t="s">
        <v>539</v>
      </c>
      <c r="D224" s="127" t="s">
        <v>157</v>
      </c>
      <c r="E224" s="129">
        <v>32.5</v>
      </c>
      <c r="F224" s="130" t="s">
        <v>540</v>
      </c>
      <c r="G224" s="127"/>
      <c r="H224" s="128"/>
      <c r="I224" s="132" t="s">
        <v>541</v>
      </c>
    </row>
    <row r="225" spans="2:9" ht="22.5" x14ac:dyDescent="0.2">
      <c r="B225" s="123">
        <v>8450</v>
      </c>
      <c r="C225" s="124" t="s">
        <v>542</v>
      </c>
      <c r="D225" s="123" t="s">
        <v>157</v>
      </c>
      <c r="E225" s="125">
        <v>28</v>
      </c>
      <c r="F225" s="126" t="s">
        <v>543</v>
      </c>
      <c r="G225" s="123"/>
      <c r="H225" s="124" t="s">
        <v>544</v>
      </c>
      <c r="I225" s="124" t="s">
        <v>545</v>
      </c>
    </row>
    <row r="226" spans="2:9" ht="22.5" x14ac:dyDescent="0.2">
      <c r="B226" s="123">
        <v>8451</v>
      </c>
      <c r="C226" s="124" t="s">
        <v>542</v>
      </c>
      <c r="D226" s="123" t="s">
        <v>157</v>
      </c>
      <c r="E226" s="125">
        <v>32.9</v>
      </c>
      <c r="F226" s="126" t="s">
        <v>543</v>
      </c>
      <c r="G226" s="123"/>
      <c r="H226" s="124" t="s">
        <v>546</v>
      </c>
      <c r="I226" s="124" t="s">
        <v>545</v>
      </c>
    </row>
    <row r="227" spans="2:9" ht="22.5" x14ac:dyDescent="0.2">
      <c r="B227" s="123">
        <v>8452</v>
      </c>
      <c r="C227" s="124" t="s">
        <v>547</v>
      </c>
      <c r="D227" s="123" t="s">
        <v>157</v>
      </c>
      <c r="E227" s="125">
        <v>24.35</v>
      </c>
      <c r="F227" s="126" t="s">
        <v>543</v>
      </c>
      <c r="G227" s="123"/>
      <c r="H227" s="124" t="s">
        <v>548</v>
      </c>
      <c r="I227" s="124" t="s">
        <v>549</v>
      </c>
    </row>
    <row r="228" spans="2:9" ht="33.75" x14ac:dyDescent="0.2">
      <c r="B228" s="131">
        <v>8453</v>
      </c>
      <c r="C228" s="132" t="s">
        <v>547</v>
      </c>
      <c r="D228" s="131" t="s">
        <v>157</v>
      </c>
      <c r="E228" s="133">
        <v>40.799999999999997</v>
      </c>
      <c r="F228" s="134" t="s">
        <v>543</v>
      </c>
      <c r="G228" s="131"/>
      <c r="H228" s="132" t="s">
        <v>548</v>
      </c>
      <c r="I228" s="128" t="s">
        <v>550</v>
      </c>
    </row>
    <row r="229" spans="2:9" x14ac:dyDescent="0.2">
      <c r="B229" s="123">
        <v>8455</v>
      </c>
      <c r="C229" s="124" t="s">
        <v>551</v>
      </c>
      <c r="D229" s="123" t="s">
        <v>157</v>
      </c>
      <c r="E229" s="125">
        <v>7.35</v>
      </c>
      <c r="F229" s="126" t="s">
        <v>552</v>
      </c>
      <c r="G229" s="123"/>
      <c r="H229" s="124" t="s">
        <v>553</v>
      </c>
      <c r="I229" s="128"/>
    </row>
    <row r="230" spans="2:9" x14ac:dyDescent="0.2">
      <c r="B230" s="123">
        <v>8456</v>
      </c>
      <c r="C230" s="124" t="s">
        <v>551</v>
      </c>
      <c r="D230" s="123" t="s">
        <v>157</v>
      </c>
      <c r="E230" s="125">
        <v>10.45</v>
      </c>
      <c r="F230" s="126" t="s">
        <v>552</v>
      </c>
      <c r="G230" s="123"/>
      <c r="H230" s="124" t="s">
        <v>554</v>
      </c>
      <c r="I230" s="128"/>
    </row>
    <row r="231" spans="2:9" x14ac:dyDescent="0.2">
      <c r="B231" s="123">
        <v>8457</v>
      </c>
      <c r="C231" s="124" t="s">
        <v>551</v>
      </c>
      <c r="D231" s="123" t="s">
        <v>157</v>
      </c>
      <c r="E231" s="125">
        <v>13.15</v>
      </c>
      <c r="F231" s="126" t="s">
        <v>552</v>
      </c>
      <c r="G231" s="123"/>
      <c r="H231" s="124" t="s">
        <v>555</v>
      </c>
      <c r="I231" s="128"/>
    </row>
    <row r="232" spans="2:9" ht="22.5" x14ac:dyDescent="0.2">
      <c r="B232" s="123">
        <v>8458</v>
      </c>
      <c r="C232" s="124" t="s">
        <v>556</v>
      </c>
      <c r="D232" s="123" t="s">
        <v>157</v>
      </c>
      <c r="E232" s="125">
        <v>6</v>
      </c>
      <c r="F232" s="126" t="s">
        <v>9</v>
      </c>
      <c r="G232" s="123" t="s">
        <v>557</v>
      </c>
      <c r="H232" s="124" t="s">
        <v>491</v>
      </c>
      <c r="I232" s="124" t="s">
        <v>520</v>
      </c>
    </row>
    <row r="233" spans="2:9" x14ac:dyDescent="0.2">
      <c r="B233" s="123">
        <v>8469</v>
      </c>
      <c r="C233" s="124" t="s">
        <v>558</v>
      </c>
      <c r="D233" s="123" t="s">
        <v>157</v>
      </c>
      <c r="E233" s="125">
        <v>7.25</v>
      </c>
      <c r="F233" s="126" t="s">
        <v>559</v>
      </c>
      <c r="G233" s="123" t="s">
        <v>560</v>
      </c>
      <c r="H233" s="124" t="s">
        <v>561</v>
      </c>
      <c r="I233" s="124" t="s">
        <v>562</v>
      </c>
    </row>
    <row r="234" spans="2:9" x14ac:dyDescent="0.2">
      <c r="B234" s="123">
        <v>8470</v>
      </c>
      <c r="C234" s="124" t="s">
        <v>563</v>
      </c>
      <c r="D234" s="123" t="s">
        <v>157</v>
      </c>
      <c r="E234" s="125">
        <v>6.1</v>
      </c>
      <c r="F234" s="126" t="s">
        <v>564</v>
      </c>
      <c r="G234" s="123" t="s">
        <v>565</v>
      </c>
      <c r="H234" s="124" t="s">
        <v>566</v>
      </c>
      <c r="I234" s="124" t="s">
        <v>567</v>
      </c>
    </row>
    <row r="235" spans="2:9" x14ac:dyDescent="0.2">
      <c r="B235" s="123">
        <v>8471</v>
      </c>
      <c r="C235" s="124" t="s">
        <v>563</v>
      </c>
      <c r="D235" s="123" t="s">
        <v>157</v>
      </c>
      <c r="E235" s="125">
        <v>6.75</v>
      </c>
      <c r="F235" s="126" t="s">
        <v>568</v>
      </c>
      <c r="G235" s="123" t="s">
        <v>186</v>
      </c>
      <c r="H235" s="124" t="s">
        <v>569</v>
      </c>
      <c r="I235" s="124" t="s">
        <v>567</v>
      </c>
    </row>
    <row r="236" spans="2:9" ht="22.5" x14ac:dyDescent="0.2">
      <c r="B236" s="123">
        <v>8472</v>
      </c>
      <c r="C236" s="124" t="s">
        <v>563</v>
      </c>
      <c r="D236" s="123" t="s">
        <v>157</v>
      </c>
      <c r="E236" s="125">
        <v>7.99</v>
      </c>
      <c r="F236" s="126" t="s">
        <v>570</v>
      </c>
      <c r="G236" s="123" t="s">
        <v>159</v>
      </c>
      <c r="H236" s="124" t="s">
        <v>571</v>
      </c>
      <c r="I236" s="124" t="s">
        <v>567</v>
      </c>
    </row>
    <row r="237" spans="2:9" x14ac:dyDescent="0.2">
      <c r="B237" s="127">
        <v>8473</v>
      </c>
      <c r="C237" s="128" t="s">
        <v>563</v>
      </c>
      <c r="D237" s="127" t="s">
        <v>157</v>
      </c>
      <c r="E237" s="129">
        <v>10.3</v>
      </c>
      <c r="F237" s="130"/>
      <c r="G237" s="127" t="s">
        <v>572</v>
      </c>
      <c r="H237" s="128"/>
      <c r="I237" s="124" t="s">
        <v>567</v>
      </c>
    </row>
    <row r="238" spans="2:9" x14ac:dyDescent="0.2">
      <c r="B238" s="127">
        <v>8474</v>
      </c>
      <c r="C238" s="128" t="s">
        <v>563</v>
      </c>
      <c r="D238" s="127" t="s">
        <v>157</v>
      </c>
      <c r="E238" s="129">
        <v>13.6</v>
      </c>
      <c r="F238" s="130"/>
      <c r="G238" s="127" t="s">
        <v>440</v>
      </c>
      <c r="H238" s="128"/>
      <c r="I238" s="124" t="s">
        <v>567</v>
      </c>
    </row>
    <row r="239" spans="2:9" x14ac:dyDescent="0.2">
      <c r="B239" s="127">
        <v>8475</v>
      </c>
      <c r="C239" s="128" t="s">
        <v>563</v>
      </c>
      <c r="D239" s="127" t="s">
        <v>157</v>
      </c>
      <c r="E239" s="129">
        <v>16.649999999999999</v>
      </c>
      <c r="F239" s="130"/>
      <c r="G239" s="127" t="s">
        <v>573</v>
      </c>
      <c r="H239" s="128"/>
      <c r="I239" s="124" t="s">
        <v>567</v>
      </c>
    </row>
    <row r="240" spans="2:9" x14ac:dyDescent="0.2">
      <c r="B240" s="123">
        <v>8476</v>
      </c>
      <c r="C240" s="124" t="s">
        <v>563</v>
      </c>
      <c r="D240" s="123" t="s">
        <v>157</v>
      </c>
      <c r="E240" s="125">
        <v>27.1</v>
      </c>
      <c r="F240" s="126" t="s">
        <v>574</v>
      </c>
      <c r="G240" s="123" t="s">
        <v>422</v>
      </c>
      <c r="H240" s="124" t="s">
        <v>574</v>
      </c>
      <c r="I240" s="124" t="s">
        <v>567</v>
      </c>
    </row>
    <row r="241" spans="2:9" x14ac:dyDescent="0.2">
      <c r="B241" s="127">
        <v>8477</v>
      </c>
      <c r="C241" s="128" t="s">
        <v>563</v>
      </c>
      <c r="D241" s="127" t="s">
        <v>157</v>
      </c>
      <c r="E241" s="129">
        <v>32</v>
      </c>
      <c r="F241" s="130"/>
      <c r="G241" s="127" t="s">
        <v>575</v>
      </c>
      <c r="H241" s="128"/>
      <c r="I241" s="124" t="s">
        <v>567</v>
      </c>
    </row>
    <row r="242" spans="2:9" x14ac:dyDescent="0.2">
      <c r="B242" s="127">
        <v>8478</v>
      </c>
      <c r="C242" s="128" t="s">
        <v>563</v>
      </c>
      <c r="D242" s="127" t="s">
        <v>157</v>
      </c>
      <c r="E242" s="129">
        <v>41.5</v>
      </c>
      <c r="F242" s="130"/>
      <c r="G242" s="127" t="s">
        <v>425</v>
      </c>
      <c r="H242" s="128"/>
      <c r="I242" s="124" t="s">
        <v>567</v>
      </c>
    </row>
    <row r="243" spans="2:9" x14ac:dyDescent="0.2">
      <c r="B243" s="127">
        <v>8479</v>
      </c>
      <c r="C243" s="128" t="s">
        <v>563</v>
      </c>
      <c r="D243" s="127" t="s">
        <v>157</v>
      </c>
      <c r="E243" s="129">
        <v>49.9</v>
      </c>
      <c r="F243" s="130"/>
      <c r="G243" s="127" t="s">
        <v>353</v>
      </c>
      <c r="H243" s="128"/>
      <c r="I243" s="124" t="s">
        <v>567</v>
      </c>
    </row>
    <row r="244" spans="2:9" ht="22.5" x14ac:dyDescent="0.2">
      <c r="B244" s="127">
        <v>8480</v>
      </c>
      <c r="C244" s="128" t="s">
        <v>563</v>
      </c>
      <c r="D244" s="127" t="s">
        <v>157</v>
      </c>
      <c r="E244" s="129">
        <v>66.849999999999994</v>
      </c>
      <c r="F244" s="130"/>
      <c r="G244" s="127" t="s">
        <v>527</v>
      </c>
      <c r="H244" s="128"/>
      <c r="I244" s="124" t="s">
        <v>576</v>
      </c>
    </row>
    <row r="245" spans="2:9" ht="22.5" x14ac:dyDescent="0.2">
      <c r="B245" s="127">
        <v>8481</v>
      </c>
      <c r="C245" s="128" t="s">
        <v>563</v>
      </c>
      <c r="D245" s="127" t="s">
        <v>157</v>
      </c>
      <c r="E245" s="129">
        <v>82</v>
      </c>
      <c r="F245" s="130"/>
      <c r="G245" s="127" t="s">
        <v>577</v>
      </c>
      <c r="H245" s="128"/>
      <c r="I245" s="124" t="s">
        <v>576</v>
      </c>
    </row>
    <row r="246" spans="2:9" ht="22.5" x14ac:dyDescent="0.2">
      <c r="B246" s="127">
        <v>8482</v>
      </c>
      <c r="C246" s="128" t="s">
        <v>563</v>
      </c>
      <c r="D246" s="127" t="s">
        <v>157</v>
      </c>
      <c r="E246" s="129">
        <v>96.6</v>
      </c>
      <c r="F246" s="130"/>
      <c r="G246" s="127" t="s">
        <v>578</v>
      </c>
      <c r="H246" s="128"/>
      <c r="I246" s="124" t="s">
        <v>576</v>
      </c>
    </row>
    <row r="247" spans="2:9" ht="22.5" x14ac:dyDescent="0.2">
      <c r="B247" s="127">
        <v>8483</v>
      </c>
      <c r="C247" s="128" t="s">
        <v>563</v>
      </c>
      <c r="D247" s="127" t="s">
        <v>157</v>
      </c>
      <c r="E247" s="129">
        <v>114</v>
      </c>
      <c r="F247" s="130"/>
      <c r="G247" s="127" t="s">
        <v>174</v>
      </c>
      <c r="H247" s="128"/>
      <c r="I247" s="124" t="s">
        <v>576</v>
      </c>
    </row>
    <row r="248" spans="2:9" ht="22.5" x14ac:dyDescent="0.2">
      <c r="B248" s="127">
        <v>8484</v>
      </c>
      <c r="C248" s="128" t="s">
        <v>563</v>
      </c>
      <c r="D248" s="127" t="s">
        <v>157</v>
      </c>
      <c r="E248" s="129">
        <v>133.30000000000001</v>
      </c>
      <c r="F248" s="130"/>
      <c r="G248" s="127" t="s">
        <v>579</v>
      </c>
      <c r="H248" s="128"/>
      <c r="I248" s="124" t="s">
        <v>576</v>
      </c>
    </row>
    <row r="249" spans="2:9" ht="22.5" x14ac:dyDescent="0.2">
      <c r="B249" s="127">
        <v>8485</v>
      </c>
      <c r="C249" s="128" t="s">
        <v>563</v>
      </c>
      <c r="D249" s="127" t="s">
        <v>157</v>
      </c>
      <c r="E249" s="129">
        <v>154.69999999999999</v>
      </c>
      <c r="F249" s="130"/>
      <c r="G249" s="127" t="s">
        <v>410</v>
      </c>
      <c r="H249" s="128"/>
      <c r="I249" s="124" t="s">
        <v>576</v>
      </c>
    </row>
    <row r="250" spans="2:9" ht="33.75" x14ac:dyDescent="0.2">
      <c r="B250" s="131">
        <v>8486</v>
      </c>
      <c r="C250" s="132" t="s">
        <v>580</v>
      </c>
      <c r="D250" s="131" t="s">
        <v>157</v>
      </c>
      <c r="E250" s="133">
        <v>11.38</v>
      </c>
      <c r="F250" s="134" t="s">
        <v>581</v>
      </c>
      <c r="G250" s="131"/>
      <c r="H250" s="132" t="s">
        <v>289</v>
      </c>
      <c r="I250" s="124" t="s">
        <v>582</v>
      </c>
    </row>
    <row r="251" spans="2:9" ht="33.75" x14ac:dyDescent="0.2">
      <c r="B251" s="131">
        <v>8487</v>
      </c>
      <c r="C251" s="132" t="s">
        <v>580</v>
      </c>
      <c r="D251" s="131" t="s">
        <v>157</v>
      </c>
      <c r="E251" s="133">
        <v>20.54</v>
      </c>
      <c r="F251" s="134" t="s">
        <v>581</v>
      </c>
      <c r="G251" s="131"/>
      <c r="H251" s="132" t="s">
        <v>583</v>
      </c>
      <c r="I251" s="124" t="s">
        <v>582</v>
      </c>
    </row>
    <row r="252" spans="2:9" ht="33.75" x14ac:dyDescent="0.2">
      <c r="B252" s="131">
        <v>8488</v>
      </c>
      <c r="C252" s="132" t="s">
        <v>580</v>
      </c>
      <c r="D252" s="131" t="s">
        <v>157</v>
      </c>
      <c r="E252" s="133">
        <v>39</v>
      </c>
      <c r="F252" s="134" t="s">
        <v>581</v>
      </c>
      <c r="G252" s="131"/>
      <c r="H252" s="132" t="s">
        <v>584</v>
      </c>
      <c r="I252" s="124" t="s">
        <v>582</v>
      </c>
    </row>
    <row r="253" spans="2:9" ht="33.75" x14ac:dyDescent="0.2">
      <c r="B253" s="131">
        <v>8489</v>
      </c>
      <c r="C253" s="132" t="s">
        <v>580</v>
      </c>
      <c r="D253" s="131" t="s">
        <v>157</v>
      </c>
      <c r="E253" s="133">
        <v>39.5</v>
      </c>
      <c r="F253" s="134" t="s">
        <v>585</v>
      </c>
      <c r="G253" s="131"/>
      <c r="H253" s="132" t="s">
        <v>586</v>
      </c>
      <c r="I253" s="124" t="s">
        <v>582</v>
      </c>
    </row>
    <row r="254" spans="2:9" ht="33.75" x14ac:dyDescent="0.2">
      <c r="B254" s="131">
        <v>8490</v>
      </c>
      <c r="C254" s="132" t="s">
        <v>587</v>
      </c>
      <c r="D254" s="131" t="s">
        <v>157</v>
      </c>
      <c r="E254" s="133">
        <v>8.9499999999999993</v>
      </c>
      <c r="F254" s="134" t="s">
        <v>581</v>
      </c>
      <c r="G254" s="131" t="s">
        <v>572</v>
      </c>
      <c r="H254" s="132" t="s">
        <v>588</v>
      </c>
      <c r="I254" s="124" t="s">
        <v>589</v>
      </c>
    </row>
    <row r="255" spans="2:9" ht="33.75" x14ac:dyDescent="0.2">
      <c r="B255" s="131">
        <v>8491</v>
      </c>
      <c r="C255" s="132" t="s">
        <v>587</v>
      </c>
      <c r="D255" s="131" t="s">
        <v>157</v>
      </c>
      <c r="E255" s="133">
        <v>16.100000000000001</v>
      </c>
      <c r="F255" s="134" t="s">
        <v>581</v>
      </c>
      <c r="G255" s="131" t="s">
        <v>162</v>
      </c>
      <c r="H255" s="132" t="s">
        <v>590</v>
      </c>
      <c r="I255" s="124" t="s">
        <v>589</v>
      </c>
    </row>
    <row r="256" spans="2:9" ht="33.75" x14ac:dyDescent="0.2">
      <c r="B256" s="131">
        <v>8492</v>
      </c>
      <c r="C256" s="132" t="s">
        <v>587</v>
      </c>
      <c r="D256" s="131" t="s">
        <v>157</v>
      </c>
      <c r="E256" s="133">
        <v>29.26</v>
      </c>
      <c r="F256" s="134" t="s">
        <v>581</v>
      </c>
      <c r="G256" s="131" t="s">
        <v>164</v>
      </c>
      <c r="H256" s="132" t="s">
        <v>591</v>
      </c>
      <c r="I256" s="124" t="s">
        <v>589</v>
      </c>
    </row>
    <row r="257" spans="2:9" ht="22.5" x14ac:dyDescent="0.2">
      <c r="B257" s="123">
        <v>8493</v>
      </c>
      <c r="C257" s="124" t="s">
        <v>587</v>
      </c>
      <c r="D257" s="123" t="s">
        <v>157</v>
      </c>
      <c r="E257" s="125">
        <v>55.65</v>
      </c>
      <c r="F257" s="126" t="s">
        <v>581</v>
      </c>
      <c r="G257" s="123" t="s">
        <v>592</v>
      </c>
      <c r="H257" s="124" t="s">
        <v>593</v>
      </c>
      <c r="I257" s="124" t="s">
        <v>594</v>
      </c>
    </row>
    <row r="258" spans="2:9" ht="22.5" x14ac:dyDescent="0.2">
      <c r="B258" s="123">
        <v>8494</v>
      </c>
      <c r="C258" s="124" t="s">
        <v>587</v>
      </c>
      <c r="D258" s="123" t="s">
        <v>157</v>
      </c>
      <c r="E258" s="125">
        <v>70.150000000000006</v>
      </c>
      <c r="F258" s="126" t="s">
        <v>581</v>
      </c>
      <c r="G258" s="123" t="s">
        <v>209</v>
      </c>
      <c r="H258" s="124" t="s">
        <v>595</v>
      </c>
      <c r="I258" s="124" t="s">
        <v>594</v>
      </c>
    </row>
    <row r="259" spans="2:9" ht="22.5" x14ac:dyDescent="0.2">
      <c r="B259" s="123">
        <v>8495</v>
      </c>
      <c r="C259" s="124" t="s">
        <v>596</v>
      </c>
      <c r="D259" s="123" t="s">
        <v>157</v>
      </c>
      <c r="E259" s="125">
        <v>28.95</v>
      </c>
      <c r="F259" s="126" t="s">
        <v>597</v>
      </c>
      <c r="G259" s="123" t="s">
        <v>498</v>
      </c>
      <c r="H259" s="124" t="s">
        <v>598</v>
      </c>
      <c r="I259" s="124" t="s">
        <v>599</v>
      </c>
    </row>
    <row r="260" spans="2:9" ht="22.5" x14ac:dyDescent="0.2">
      <c r="B260" s="131">
        <v>8496</v>
      </c>
      <c r="C260" s="132" t="s">
        <v>600</v>
      </c>
      <c r="D260" s="131" t="s">
        <v>157</v>
      </c>
      <c r="E260" s="133">
        <v>14.9</v>
      </c>
      <c r="F260" s="134" t="s">
        <v>601</v>
      </c>
      <c r="G260" s="131"/>
      <c r="H260" s="132" t="s">
        <v>602</v>
      </c>
      <c r="I260" s="132" t="s">
        <v>603</v>
      </c>
    </row>
    <row r="261" spans="2:9" ht="22.5" x14ac:dyDescent="0.2">
      <c r="B261" s="131">
        <v>8497</v>
      </c>
      <c r="C261" s="132" t="s">
        <v>600</v>
      </c>
      <c r="D261" s="131" t="s">
        <v>157</v>
      </c>
      <c r="E261" s="133">
        <v>22.4</v>
      </c>
      <c r="F261" s="134" t="s">
        <v>601</v>
      </c>
      <c r="G261" s="131"/>
      <c r="H261" s="132" t="s">
        <v>604</v>
      </c>
      <c r="I261" s="132" t="s">
        <v>603</v>
      </c>
    </row>
    <row r="262" spans="2:9" ht="22.5" x14ac:dyDescent="0.2">
      <c r="B262" s="131">
        <v>8498</v>
      </c>
      <c r="C262" s="132" t="s">
        <v>600</v>
      </c>
      <c r="D262" s="131" t="s">
        <v>157</v>
      </c>
      <c r="E262" s="133">
        <v>36.5</v>
      </c>
      <c r="F262" s="134" t="s">
        <v>601</v>
      </c>
      <c r="G262" s="131"/>
      <c r="H262" s="132" t="s">
        <v>605</v>
      </c>
      <c r="I262" s="132" t="s">
        <v>603</v>
      </c>
    </row>
    <row r="263" spans="2:9" ht="22.5" x14ac:dyDescent="0.2">
      <c r="B263" s="131">
        <v>8499</v>
      </c>
      <c r="C263" s="132" t="s">
        <v>606</v>
      </c>
      <c r="D263" s="131" t="s">
        <v>157</v>
      </c>
      <c r="E263" s="133">
        <v>7.55</v>
      </c>
      <c r="F263" s="134" t="s">
        <v>607</v>
      </c>
      <c r="G263" s="131">
        <v>7</v>
      </c>
      <c r="H263" s="132" t="s">
        <v>608</v>
      </c>
      <c r="I263" s="132" t="s">
        <v>609</v>
      </c>
    </row>
    <row r="264" spans="2:9" x14ac:dyDescent="0.2">
      <c r="B264" s="123">
        <v>8500</v>
      </c>
      <c r="C264" s="124" t="s">
        <v>610</v>
      </c>
      <c r="D264" s="123" t="s">
        <v>157</v>
      </c>
      <c r="E264" s="125">
        <v>38.700000000000003</v>
      </c>
      <c r="F264" s="126" t="s">
        <v>601</v>
      </c>
      <c r="G264" s="123" t="s">
        <v>498</v>
      </c>
      <c r="H264" s="124" t="s">
        <v>611</v>
      </c>
      <c r="I264" s="128"/>
    </row>
    <row r="265" spans="2:9" x14ac:dyDescent="0.2">
      <c r="B265" s="123">
        <v>8501</v>
      </c>
      <c r="C265" s="124" t="s">
        <v>610</v>
      </c>
      <c r="D265" s="123" t="s">
        <v>157</v>
      </c>
      <c r="E265" s="125">
        <v>66.900000000000006</v>
      </c>
      <c r="F265" s="126" t="s">
        <v>601</v>
      </c>
      <c r="G265" s="123" t="s">
        <v>177</v>
      </c>
      <c r="H265" s="124" t="s">
        <v>612</v>
      </c>
      <c r="I265" s="128"/>
    </row>
    <row r="266" spans="2:9" x14ac:dyDescent="0.2">
      <c r="B266" s="123">
        <v>8502</v>
      </c>
      <c r="C266" s="124" t="s">
        <v>610</v>
      </c>
      <c r="D266" s="123" t="s">
        <v>157</v>
      </c>
      <c r="E266" s="125">
        <v>90</v>
      </c>
      <c r="F266" s="126" t="s">
        <v>601</v>
      </c>
      <c r="G266" s="123" t="s">
        <v>353</v>
      </c>
      <c r="H266" s="124" t="s">
        <v>613</v>
      </c>
      <c r="I266" s="128"/>
    </row>
    <row r="267" spans="2:9" x14ac:dyDescent="0.2">
      <c r="B267" s="123">
        <v>8503</v>
      </c>
      <c r="C267" s="124" t="s">
        <v>610</v>
      </c>
      <c r="D267" s="123" t="s">
        <v>157</v>
      </c>
      <c r="E267" s="125">
        <v>178.6</v>
      </c>
      <c r="F267" s="126" t="s">
        <v>601</v>
      </c>
      <c r="G267" s="123" t="s">
        <v>314</v>
      </c>
      <c r="H267" s="124" t="s">
        <v>614</v>
      </c>
      <c r="I267" s="128"/>
    </row>
    <row r="268" spans="2:9" x14ac:dyDescent="0.2">
      <c r="B268" s="123">
        <v>8504</v>
      </c>
      <c r="C268" s="124" t="s">
        <v>610</v>
      </c>
      <c r="D268" s="123" t="s">
        <v>157</v>
      </c>
      <c r="E268" s="125">
        <v>243.2</v>
      </c>
      <c r="F268" s="126" t="s">
        <v>601</v>
      </c>
      <c r="G268" s="123" t="s">
        <v>577</v>
      </c>
      <c r="H268" s="124" t="s">
        <v>615</v>
      </c>
      <c r="I268" s="128"/>
    </row>
    <row r="269" spans="2:9" x14ac:dyDescent="0.2">
      <c r="B269" s="123">
        <v>8510</v>
      </c>
      <c r="C269" s="124" t="s">
        <v>616</v>
      </c>
      <c r="D269" s="123" t="s">
        <v>157</v>
      </c>
      <c r="E269" s="125">
        <v>7.2</v>
      </c>
      <c r="F269" s="126" t="s">
        <v>617</v>
      </c>
      <c r="G269" s="123" t="s">
        <v>618</v>
      </c>
      <c r="H269" s="124" t="s">
        <v>619</v>
      </c>
      <c r="I269" s="128"/>
    </row>
    <row r="270" spans="2:9" x14ac:dyDescent="0.2">
      <c r="B270" s="123">
        <v>8511</v>
      </c>
      <c r="C270" s="124" t="s">
        <v>616</v>
      </c>
      <c r="D270" s="123" t="s">
        <v>157</v>
      </c>
      <c r="E270" s="125">
        <v>12</v>
      </c>
      <c r="F270" s="126" t="s">
        <v>617</v>
      </c>
      <c r="G270" s="123" t="s">
        <v>301</v>
      </c>
      <c r="H270" s="124" t="s">
        <v>620</v>
      </c>
      <c r="I270" s="128"/>
    </row>
    <row r="271" spans="2:9" x14ac:dyDescent="0.2">
      <c r="B271" s="123">
        <v>8512</v>
      </c>
      <c r="C271" s="124" t="s">
        <v>616</v>
      </c>
      <c r="D271" s="123" t="s">
        <v>157</v>
      </c>
      <c r="E271" s="125">
        <v>25.1</v>
      </c>
      <c r="F271" s="126" t="s">
        <v>617</v>
      </c>
      <c r="G271" s="123" t="s">
        <v>348</v>
      </c>
      <c r="H271" s="124" t="s">
        <v>420</v>
      </c>
      <c r="I271" s="128"/>
    </row>
    <row r="272" spans="2:9" x14ac:dyDescent="0.2">
      <c r="B272" s="127">
        <v>8513</v>
      </c>
      <c r="C272" s="128" t="s">
        <v>621</v>
      </c>
      <c r="D272" s="127" t="s">
        <v>157</v>
      </c>
      <c r="E272" s="129">
        <v>33.5</v>
      </c>
      <c r="F272" s="130"/>
      <c r="G272" s="127" t="s">
        <v>196</v>
      </c>
      <c r="H272" s="128"/>
      <c r="I272" s="128"/>
    </row>
    <row r="273" spans="2:9" x14ac:dyDescent="0.2">
      <c r="B273" s="127">
        <v>8514</v>
      </c>
      <c r="C273" s="128" t="s">
        <v>621</v>
      </c>
      <c r="D273" s="127" t="s">
        <v>157</v>
      </c>
      <c r="E273" s="129">
        <v>63</v>
      </c>
      <c r="F273" s="130"/>
      <c r="G273" s="127" t="s">
        <v>353</v>
      </c>
      <c r="H273" s="128"/>
      <c r="I273" s="128"/>
    </row>
    <row r="274" spans="2:9" x14ac:dyDescent="0.2">
      <c r="B274" s="123">
        <v>8517</v>
      </c>
      <c r="C274" s="124" t="s">
        <v>622</v>
      </c>
      <c r="D274" s="123" t="s">
        <v>157</v>
      </c>
      <c r="E274" s="125">
        <v>1.66</v>
      </c>
      <c r="F274" s="126" t="s">
        <v>623</v>
      </c>
      <c r="G274" s="123"/>
      <c r="H274" s="124" t="s">
        <v>624</v>
      </c>
      <c r="I274" s="128"/>
    </row>
    <row r="275" spans="2:9" x14ac:dyDescent="0.2">
      <c r="B275" s="123">
        <v>8518</v>
      </c>
      <c r="C275" s="124" t="s">
        <v>625</v>
      </c>
      <c r="D275" s="123" t="s">
        <v>157</v>
      </c>
      <c r="E275" s="125">
        <v>1.84</v>
      </c>
      <c r="F275" s="126" t="s">
        <v>623</v>
      </c>
      <c r="G275" s="123"/>
      <c r="H275" s="124" t="s">
        <v>626</v>
      </c>
      <c r="I275" s="128"/>
    </row>
    <row r="276" spans="2:9" x14ac:dyDescent="0.2">
      <c r="B276" s="123">
        <v>8521</v>
      </c>
      <c r="C276" s="124" t="s">
        <v>627</v>
      </c>
      <c r="D276" s="123" t="s">
        <v>157</v>
      </c>
      <c r="E276" s="125">
        <v>107.15</v>
      </c>
      <c r="F276" s="126" t="s">
        <v>628</v>
      </c>
      <c r="G276" s="123" t="s">
        <v>213</v>
      </c>
      <c r="H276" s="124" t="s">
        <v>629</v>
      </c>
      <c r="I276" s="128"/>
    </row>
    <row r="277" spans="2:9" x14ac:dyDescent="0.2">
      <c r="B277" s="123">
        <v>8522</v>
      </c>
      <c r="C277" s="124" t="s">
        <v>627</v>
      </c>
      <c r="D277" s="123" t="s">
        <v>157</v>
      </c>
      <c r="E277" s="125">
        <v>155.5</v>
      </c>
      <c r="F277" s="126" t="s">
        <v>628</v>
      </c>
      <c r="G277" s="123" t="s">
        <v>630</v>
      </c>
      <c r="H277" s="124" t="s">
        <v>631</v>
      </c>
      <c r="I277" s="128"/>
    </row>
    <row r="278" spans="2:9" x14ac:dyDescent="0.2">
      <c r="B278" s="123">
        <v>8523</v>
      </c>
      <c r="C278" s="124" t="s">
        <v>627</v>
      </c>
      <c r="D278" s="123" t="s">
        <v>157</v>
      </c>
      <c r="E278" s="125">
        <v>270</v>
      </c>
      <c r="F278" s="126" t="s">
        <v>628</v>
      </c>
      <c r="G278" s="123" t="s">
        <v>632</v>
      </c>
      <c r="H278" s="124" t="s">
        <v>633</v>
      </c>
      <c r="I278" s="128"/>
    </row>
    <row r="279" spans="2:9" x14ac:dyDescent="0.2">
      <c r="B279" s="123">
        <v>8524</v>
      </c>
      <c r="C279" s="124" t="s">
        <v>627</v>
      </c>
      <c r="D279" s="123" t="s">
        <v>157</v>
      </c>
      <c r="E279" s="125">
        <v>265.7</v>
      </c>
      <c r="F279" s="126" t="s">
        <v>628</v>
      </c>
      <c r="G279" s="123" t="s">
        <v>634</v>
      </c>
      <c r="H279" s="124" t="s">
        <v>635</v>
      </c>
      <c r="I279" s="128"/>
    </row>
    <row r="280" spans="2:9" x14ac:dyDescent="0.2">
      <c r="B280" s="123">
        <v>8540</v>
      </c>
      <c r="C280" s="124" t="s">
        <v>636</v>
      </c>
      <c r="D280" s="123" t="s">
        <v>157</v>
      </c>
      <c r="E280" s="125">
        <v>14.15</v>
      </c>
      <c r="F280" s="126" t="s">
        <v>637</v>
      </c>
      <c r="G280" s="123" t="s">
        <v>301</v>
      </c>
      <c r="H280" s="124" t="s">
        <v>638</v>
      </c>
      <c r="I280" s="128"/>
    </row>
    <row r="281" spans="2:9" x14ac:dyDescent="0.2">
      <c r="B281" s="123">
        <v>8541</v>
      </c>
      <c r="C281" s="124" t="s">
        <v>636</v>
      </c>
      <c r="D281" s="123" t="s">
        <v>157</v>
      </c>
      <c r="E281" s="125">
        <v>37</v>
      </c>
      <c r="F281" s="126" t="s">
        <v>637</v>
      </c>
      <c r="G281" s="123" t="s">
        <v>348</v>
      </c>
      <c r="H281" s="124" t="s">
        <v>639</v>
      </c>
      <c r="I281" s="128"/>
    </row>
    <row r="282" spans="2:9" x14ac:dyDescent="0.2">
      <c r="B282" s="123">
        <v>8542</v>
      </c>
      <c r="C282" s="124" t="s">
        <v>636</v>
      </c>
      <c r="D282" s="123" t="s">
        <v>157</v>
      </c>
      <c r="E282" s="125">
        <v>36.049999999999997</v>
      </c>
      <c r="F282" s="126" t="s">
        <v>637</v>
      </c>
      <c r="G282" s="123" t="s">
        <v>592</v>
      </c>
      <c r="H282" s="124" t="s">
        <v>640</v>
      </c>
      <c r="I282" s="128"/>
    </row>
    <row r="283" spans="2:9" ht="22.5" x14ac:dyDescent="0.2">
      <c r="B283" s="123">
        <v>8550</v>
      </c>
      <c r="C283" s="124" t="s">
        <v>641</v>
      </c>
      <c r="D283" s="123" t="s">
        <v>157</v>
      </c>
      <c r="E283" s="125">
        <v>34.6</v>
      </c>
      <c r="F283" s="126" t="s">
        <v>9</v>
      </c>
      <c r="G283" s="123" t="s">
        <v>370</v>
      </c>
      <c r="H283" s="124" t="s">
        <v>642</v>
      </c>
      <c r="I283" s="124" t="s">
        <v>643</v>
      </c>
    </row>
    <row r="284" spans="2:9" ht="22.5" x14ac:dyDescent="0.2">
      <c r="B284" s="123">
        <v>8551</v>
      </c>
      <c r="C284" s="124" t="s">
        <v>641</v>
      </c>
      <c r="D284" s="123" t="s">
        <v>157</v>
      </c>
      <c r="E284" s="125">
        <v>94</v>
      </c>
      <c r="F284" s="126" t="s">
        <v>9</v>
      </c>
      <c r="G284" s="123" t="s">
        <v>353</v>
      </c>
      <c r="H284" s="124" t="s">
        <v>644</v>
      </c>
      <c r="I284" s="124" t="s">
        <v>643</v>
      </c>
    </row>
    <row r="285" spans="2:9" ht="22.5" x14ac:dyDescent="0.2">
      <c r="B285" s="123">
        <v>8552</v>
      </c>
      <c r="C285" s="124" t="s">
        <v>641</v>
      </c>
      <c r="D285" s="123" t="s">
        <v>157</v>
      </c>
      <c r="E285" s="125">
        <v>142.5</v>
      </c>
      <c r="F285" s="126" t="s">
        <v>9</v>
      </c>
      <c r="G285" s="123" t="s">
        <v>645</v>
      </c>
      <c r="H285" s="124" t="s">
        <v>646</v>
      </c>
      <c r="I285" s="124" t="s">
        <v>643</v>
      </c>
    </row>
    <row r="286" spans="2:9" ht="22.5" x14ac:dyDescent="0.2">
      <c r="B286" s="123">
        <v>8553</v>
      </c>
      <c r="C286" s="124" t="s">
        <v>641</v>
      </c>
      <c r="D286" s="123" t="s">
        <v>157</v>
      </c>
      <c r="E286" s="125">
        <v>154.80000000000001</v>
      </c>
      <c r="F286" s="126" t="s">
        <v>9</v>
      </c>
      <c r="G286" s="123" t="s">
        <v>373</v>
      </c>
      <c r="H286" s="124" t="s">
        <v>647</v>
      </c>
      <c r="I286" s="124" t="s">
        <v>643</v>
      </c>
    </row>
    <row r="287" spans="2:9" ht="22.5" x14ac:dyDescent="0.2">
      <c r="B287" s="123">
        <v>8558</v>
      </c>
      <c r="C287" s="124" t="s">
        <v>648</v>
      </c>
      <c r="D287" s="123" t="s">
        <v>157</v>
      </c>
      <c r="E287" s="125">
        <v>2.8</v>
      </c>
      <c r="F287" s="126" t="s">
        <v>649</v>
      </c>
      <c r="G287" s="123" t="s">
        <v>183</v>
      </c>
      <c r="H287" s="124" t="s">
        <v>650</v>
      </c>
      <c r="I287" s="128"/>
    </row>
    <row r="288" spans="2:9" ht="22.5" x14ac:dyDescent="0.2">
      <c r="B288" s="123">
        <v>8559</v>
      </c>
      <c r="C288" s="124" t="s">
        <v>648</v>
      </c>
      <c r="D288" s="123" t="s">
        <v>157</v>
      </c>
      <c r="E288" s="125">
        <v>14.1</v>
      </c>
      <c r="F288" s="126" t="s">
        <v>649</v>
      </c>
      <c r="G288" s="123" t="s">
        <v>572</v>
      </c>
      <c r="H288" s="124" t="s">
        <v>651</v>
      </c>
      <c r="I288" s="128"/>
    </row>
    <row r="289" spans="2:9" x14ac:dyDescent="0.2">
      <c r="B289" s="123">
        <v>8560</v>
      </c>
      <c r="C289" s="124" t="s">
        <v>652</v>
      </c>
      <c r="D289" s="123" t="s">
        <v>157</v>
      </c>
      <c r="E289" s="125">
        <v>234</v>
      </c>
      <c r="F289" s="126" t="s">
        <v>9</v>
      </c>
      <c r="G289" s="123" t="s">
        <v>373</v>
      </c>
      <c r="H289" s="124" t="s">
        <v>653</v>
      </c>
      <c r="I289" s="128"/>
    </row>
    <row r="290" spans="2:9" x14ac:dyDescent="0.2">
      <c r="B290" s="123">
        <v>8561</v>
      </c>
      <c r="C290" s="124" t="s">
        <v>652</v>
      </c>
      <c r="D290" s="123" t="s">
        <v>157</v>
      </c>
      <c r="E290" s="125">
        <v>255</v>
      </c>
      <c r="F290" s="126" t="s">
        <v>9</v>
      </c>
      <c r="G290" s="123" t="s">
        <v>174</v>
      </c>
      <c r="H290" s="124" t="s">
        <v>654</v>
      </c>
      <c r="I290" s="128"/>
    </row>
    <row r="291" spans="2:9" x14ac:dyDescent="0.2">
      <c r="B291" s="123">
        <v>8562</v>
      </c>
      <c r="C291" s="124" t="s">
        <v>652</v>
      </c>
      <c r="D291" s="123" t="s">
        <v>157</v>
      </c>
      <c r="E291" s="125">
        <v>284</v>
      </c>
      <c r="F291" s="126" t="s">
        <v>9</v>
      </c>
      <c r="G291" s="123" t="s">
        <v>634</v>
      </c>
      <c r="H291" s="124" t="s">
        <v>655</v>
      </c>
      <c r="I291" s="128"/>
    </row>
    <row r="292" spans="2:9" ht="22.5" x14ac:dyDescent="0.2">
      <c r="B292" s="135">
        <v>8569</v>
      </c>
      <c r="C292" s="136" t="s">
        <v>656</v>
      </c>
      <c r="D292" s="135" t="s">
        <v>157</v>
      </c>
      <c r="E292" s="137">
        <v>3.45</v>
      </c>
      <c r="F292" s="138" t="s">
        <v>657</v>
      </c>
      <c r="G292" s="135">
        <v>5.5</v>
      </c>
      <c r="H292" s="136" t="s">
        <v>658</v>
      </c>
      <c r="I292" s="136" t="s">
        <v>659</v>
      </c>
    </row>
    <row r="293" spans="2:9" ht="33.75" x14ac:dyDescent="0.2">
      <c r="B293" s="131">
        <v>8570</v>
      </c>
      <c r="C293" s="132" t="s">
        <v>660</v>
      </c>
      <c r="D293" s="131" t="s">
        <v>157</v>
      </c>
      <c r="E293" s="133">
        <v>22.15</v>
      </c>
      <c r="F293" s="134" t="s">
        <v>661</v>
      </c>
      <c r="G293" s="131" t="s">
        <v>573</v>
      </c>
      <c r="H293" s="132" t="s">
        <v>404</v>
      </c>
      <c r="I293" s="124" t="s">
        <v>662</v>
      </c>
    </row>
    <row r="294" spans="2:9" ht="33.75" x14ac:dyDescent="0.2">
      <c r="B294" s="131">
        <v>8571</v>
      </c>
      <c r="C294" s="132" t="s">
        <v>660</v>
      </c>
      <c r="D294" s="131" t="s">
        <v>157</v>
      </c>
      <c r="E294" s="133">
        <v>29.5</v>
      </c>
      <c r="F294" s="134" t="s">
        <v>661</v>
      </c>
      <c r="G294" s="131" t="s">
        <v>512</v>
      </c>
      <c r="H294" s="132" t="s">
        <v>480</v>
      </c>
      <c r="I294" s="124" t="s">
        <v>662</v>
      </c>
    </row>
    <row r="295" spans="2:9" ht="33.75" x14ac:dyDescent="0.2">
      <c r="B295" s="131">
        <v>8572</v>
      </c>
      <c r="C295" s="132" t="s">
        <v>660</v>
      </c>
      <c r="D295" s="131" t="s">
        <v>157</v>
      </c>
      <c r="E295" s="133">
        <v>38.6</v>
      </c>
      <c r="F295" s="134" t="s">
        <v>661</v>
      </c>
      <c r="G295" s="131" t="s">
        <v>575</v>
      </c>
      <c r="H295" s="132" t="s">
        <v>406</v>
      </c>
      <c r="I295" s="124" t="s">
        <v>662</v>
      </c>
    </row>
    <row r="296" spans="2:9" ht="33.75" x14ac:dyDescent="0.2">
      <c r="B296" s="131">
        <v>8573</v>
      </c>
      <c r="C296" s="132" t="s">
        <v>660</v>
      </c>
      <c r="D296" s="131" t="s">
        <v>157</v>
      </c>
      <c r="E296" s="133">
        <v>47.77</v>
      </c>
      <c r="F296" s="134" t="s">
        <v>661</v>
      </c>
      <c r="G296" s="131" t="s">
        <v>663</v>
      </c>
      <c r="H296" s="132" t="s">
        <v>664</v>
      </c>
      <c r="I296" s="124" t="s">
        <v>662</v>
      </c>
    </row>
    <row r="297" spans="2:9" ht="33.75" x14ac:dyDescent="0.2">
      <c r="B297" s="131">
        <v>8580</v>
      </c>
      <c r="C297" s="132" t="s">
        <v>665</v>
      </c>
      <c r="D297" s="131" t="s">
        <v>157</v>
      </c>
      <c r="E297" s="133">
        <v>14.76</v>
      </c>
      <c r="F297" s="134" t="s">
        <v>666</v>
      </c>
      <c r="G297" s="131"/>
      <c r="H297" s="132" t="s">
        <v>667</v>
      </c>
      <c r="I297" s="124" t="s">
        <v>668</v>
      </c>
    </row>
    <row r="298" spans="2:9" ht="33.75" x14ac:dyDescent="0.2">
      <c r="B298" s="131">
        <v>8581</v>
      </c>
      <c r="C298" s="132" t="s">
        <v>665</v>
      </c>
      <c r="D298" s="131" t="s">
        <v>157</v>
      </c>
      <c r="E298" s="133">
        <v>21.3</v>
      </c>
      <c r="F298" s="134" t="s">
        <v>666</v>
      </c>
      <c r="G298" s="131"/>
      <c r="H298" s="132" t="s">
        <v>669</v>
      </c>
      <c r="I298" s="124" t="s">
        <v>670</v>
      </c>
    </row>
    <row r="299" spans="2:9" ht="33.75" x14ac:dyDescent="0.2">
      <c r="B299" s="131">
        <v>8582</v>
      </c>
      <c r="C299" s="132" t="s">
        <v>665</v>
      </c>
      <c r="D299" s="131" t="s">
        <v>157</v>
      </c>
      <c r="E299" s="133">
        <v>30.15</v>
      </c>
      <c r="F299" s="134" t="s">
        <v>666</v>
      </c>
      <c r="G299" s="131"/>
      <c r="H299" s="132" t="s">
        <v>671</v>
      </c>
      <c r="I299" s="124" t="s">
        <v>670</v>
      </c>
    </row>
    <row r="300" spans="2:9" ht="12.95" customHeight="1" x14ac:dyDescent="0.2">
      <c r="B300" s="139">
        <v>8583</v>
      </c>
      <c r="C300" s="140" t="s">
        <v>672</v>
      </c>
      <c r="D300" s="139" t="s">
        <v>157</v>
      </c>
      <c r="E300" s="141">
        <v>41.6</v>
      </c>
      <c r="F300" s="142" t="s">
        <v>673</v>
      </c>
      <c r="G300" s="139">
        <v>300</v>
      </c>
      <c r="H300" s="140"/>
      <c r="I300" s="128"/>
    </row>
    <row r="301" spans="2:9" ht="22.5" x14ac:dyDescent="0.2">
      <c r="B301" s="127">
        <v>8584</v>
      </c>
      <c r="C301" s="128" t="s">
        <v>672</v>
      </c>
      <c r="D301" s="127" t="s">
        <v>157</v>
      </c>
      <c r="E301" s="129">
        <v>83.2</v>
      </c>
      <c r="F301" s="130" t="s">
        <v>674</v>
      </c>
      <c r="G301" s="127">
        <v>280</v>
      </c>
      <c r="H301" s="128"/>
      <c r="I301" s="128"/>
    </row>
    <row r="302" spans="2:9" ht="22.5" x14ac:dyDescent="0.2">
      <c r="B302" s="131">
        <v>8590</v>
      </c>
      <c r="C302" s="132" t="s">
        <v>675</v>
      </c>
      <c r="D302" s="131" t="s">
        <v>157</v>
      </c>
      <c r="E302" s="133">
        <v>11.36</v>
      </c>
      <c r="F302" s="134" t="s">
        <v>9</v>
      </c>
      <c r="G302" s="131"/>
      <c r="H302" s="132" t="s">
        <v>676</v>
      </c>
      <c r="I302" s="124" t="s">
        <v>522</v>
      </c>
    </row>
    <row r="303" spans="2:9" ht="22.5" x14ac:dyDescent="0.2">
      <c r="B303" s="131">
        <v>8591</v>
      </c>
      <c r="C303" s="132" t="s">
        <v>675</v>
      </c>
      <c r="D303" s="131" t="s">
        <v>157</v>
      </c>
      <c r="E303" s="133">
        <v>13.1</v>
      </c>
      <c r="F303" s="134" t="s">
        <v>9</v>
      </c>
      <c r="G303" s="131"/>
      <c r="H303" s="132" t="s">
        <v>677</v>
      </c>
      <c r="I303" s="124" t="s">
        <v>522</v>
      </c>
    </row>
    <row r="304" spans="2:9" x14ac:dyDescent="0.2">
      <c r="B304" s="123">
        <v>8600</v>
      </c>
      <c r="C304" s="124" t="s">
        <v>678</v>
      </c>
      <c r="D304" s="123" t="s">
        <v>157</v>
      </c>
      <c r="E304" s="125">
        <v>14.15</v>
      </c>
      <c r="F304" s="126" t="s">
        <v>9</v>
      </c>
      <c r="G304" s="123"/>
      <c r="H304" s="124" t="s">
        <v>679</v>
      </c>
      <c r="I304" s="128"/>
    </row>
    <row r="305" spans="2:9" x14ac:dyDescent="0.2">
      <c r="B305" s="123">
        <v>8601</v>
      </c>
      <c r="C305" s="124" t="s">
        <v>678</v>
      </c>
      <c r="D305" s="123" t="s">
        <v>157</v>
      </c>
      <c r="E305" s="125">
        <v>15.5</v>
      </c>
      <c r="F305" s="126" t="s">
        <v>9</v>
      </c>
      <c r="G305" s="123"/>
      <c r="H305" s="124" t="s">
        <v>680</v>
      </c>
      <c r="I305" s="128"/>
    </row>
    <row r="306" spans="2:9" x14ac:dyDescent="0.2">
      <c r="B306" s="123">
        <v>8602</v>
      </c>
      <c r="C306" s="124" t="s">
        <v>678</v>
      </c>
      <c r="D306" s="123" t="s">
        <v>157</v>
      </c>
      <c r="E306" s="125">
        <v>18.850000000000001</v>
      </c>
      <c r="F306" s="126" t="s">
        <v>9</v>
      </c>
      <c r="G306" s="123"/>
      <c r="H306" s="124" t="s">
        <v>681</v>
      </c>
      <c r="I306" s="128"/>
    </row>
    <row r="307" spans="2:9" x14ac:dyDescent="0.2">
      <c r="B307" s="123">
        <v>8603</v>
      </c>
      <c r="C307" s="124" t="s">
        <v>678</v>
      </c>
      <c r="D307" s="123" t="s">
        <v>157</v>
      </c>
      <c r="E307" s="125">
        <v>28.35</v>
      </c>
      <c r="F307" s="126" t="s">
        <v>9</v>
      </c>
      <c r="G307" s="123"/>
      <c r="H307" s="124" t="s">
        <v>682</v>
      </c>
      <c r="I307" s="128"/>
    </row>
    <row r="308" spans="2:9" ht="22.5" x14ac:dyDescent="0.2">
      <c r="B308" s="131">
        <v>8610</v>
      </c>
      <c r="C308" s="132" t="s">
        <v>683</v>
      </c>
      <c r="D308" s="131" t="s">
        <v>157</v>
      </c>
      <c r="E308" s="133">
        <v>13.5</v>
      </c>
      <c r="F308" s="134" t="s">
        <v>666</v>
      </c>
      <c r="G308" s="131"/>
      <c r="H308" s="132" t="s">
        <v>671</v>
      </c>
      <c r="I308" s="124" t="s">
        <v>684</v>
      </c>
    </row>
    <row r="309" spans="2:9" ht="22.5" x14ac:dyDescent="0.2">
      <c r="B309" s="131">
        <v>8611</v>
      </c>
      <c r="C309" s="132" t="s">
        <v>683</v>
      </c>
      <c r="D309" s="131" t="s">
        <v>157</v>
      </c>
      <c r="E309" s="133">
        <v>16.55</v>
      </c>
      <c r="F309" s="134" t="s">
        <v>666</v>
      </c>
      <c r="G309" s="131"/>
      <c r="H309" s="132" t="s">
        <v>685</v>
      </c>
      <c r="I309" s="124" t="s">
        <v>684</v>
      </c>
    </row>
    <row r="310" spans="2:9" ht="22.5" x14ac:dyDescent="0.2">
      <c r="B310" s="131">
        <v>8612</v>
      </c>
      <c r="C310" s="132" t="s">
        <v>683</v>
      </c>
      <c r="D310" s="131" t="s">
        <v>157</v>
      </c>
      <c r="E310" s="133">
        <v>19.2</v>
      </c>
      <c r="F310" s="134" t="s">
        <v>666</v>
      </c>
      <c r="G310" s="131"/>
      <c r="H310" s="132" t="s">
        <v>686</v>
      </c>
      <c r="I310" s="124" t="s">
        <v>684</v>
      </c>
    </row>
    <row r="311" spans="2:9" ht="22.5" x14ac:dyDescent="0.2">
      <c r="B311" s="131">
        <v>8613</v>
      </c>
      <c r="C311" s="132" t="s">
        <v>683</v>
      </c>
      <c r="D311" s="131" t="s">
        <v>157</v>
      </c>
      <c r="E311" s="133">
        <v>23.77</v>
      </c>
      <c r="F311" s="134" t="s">
        <v>666</v>
      </c>
      <c r="G311" s="131"/>
      <c r="H311" s="132" t="s">
        <v>687</v>
      </c>
      <c r="I311" s="124" t="s">
        <v>684</v>
      </c>
    </row>
    <row r="312" spans="2:9" x14ac:dyDescent="0.2">
      <c r="B312" s="127">
        <v>8614</v>
      </c>
      <c r="C312" s="128" t="s">
        <v>688</v>
      </c>
      <c r="D312" s="127" t="s">
        <v>157</v>
      </c>
      <c r="E312" s="129">
        <v>33.35</v>
      </c>
      <c r="F312" s="130" t="s">
        <v>689</v>
      </c>
      <c r="G312" s="127">
        <v>175</v>
      </c>
      <c r="H312" s="128"/>
      <c r="I312" s="128"/>
    </row>
    <row r="313" spans="2:9" x14ac:dyDescent="0.2">
      <c r="B313" s="127">
        <v>8620</v>
      </c>
      <c r="C313" s="128" t="s">
        <v>690</v>
      </c>
      <c r="D313" s="127" t="s">
        <v>157</v>
      </c>
      <c r="E313" s="129">
        <v>95.35</v>
      </c>
      <c r="F313" s="130"/>
      <c r="G313" s="127" t="s">
        <v>691</v>
      </c>
      <c r="H313" s="128"/>
      <c r="I313" s="128"/>
    </row>
    <row r="314" spans="2:9" x14ac:dyDescent="0.2">
      <c r="B314" s="127">
        <v>8621</v>
      </c>
      <c r="C314" s="128" t="s">
        <v>690</v>
      </c>
      <c r="D314" s="127" t="s">
        <v>157</v>
      </c>
      <c r="E314" s="129">
        <v>143.65</v>
      </c>
      <c r="F314" s="130"/>
      <c r="G314" s="127" t="s">
        <v>692</v>
      </c>
      <c r="H314" s="128"/>
      <c r="I314" s="128"/>
    </row>
    <row r="315" spans="2:9" x14ac:dyDescent="0.2">
      <c r="B315" s="127">
        <v>8622</v>
      </c>
      <c r="C315" s="128" t="s">
        <v>690</v>
      </c>
      <c r="D315" s="127" t="s">
        <v>157</v>
      </c>
      <c r="E315" s="129">
        <v>183.6</v>
      </c>
      <c r="F315" s="130"/>
      <c r="G315" s="127" t="s">
        <v>693</v>
      </c>
      <c r="H315" s="128"/>
      <c r="I315" s="128"/>
    </row>
    <row r="316" spans="2:9" x14ac:dyDescent="0.2">
      <c r="B316" s="127">
        <v>8623</v>
      </c>
      <c r="C316" s="128" t="s">
        <v>690</v>
      </c>
      <c r="D316" s="127" t="s">
        <v>157</v>
      </c>
      <c r="E316" s="129">
        <v>322</v>
      </c>
      <c r="F316" s="130"/>
      <c r="G316" s="127" t="s">
        <v>411</v>
      </c>
      <c r="H316" s="128"/>
      <c r="I316" s="128"/>
    </row>
    <row r="317" spans="2:9" x14ac:dyDescent="0.2">
      <c r="B317" s="127">
        <v>8627</v>
      </c>
      <c r="C317" s="128" t="s">
        <v>694</v>
      </c>
      <c r="D317" s="127" t="s">
        <v>157</v>
      </c>
      <c r="E317" s="129">
        <v>57.36</v>
      </c>
      <c r="F317" s="130" t="s">
        <v>695</v>
      </c>
      <c r="G317" s="127">
        <v>630</v>
      </c>
      <c r="H317" s="128"/>
      <c r="I317" s="128"/>
    </row>
    <row r="318" spans="2:9" x14ac:dyDescent="0.2">
      <c r="B318" s="127">
        <v>8628</v>
      </c>
      <c r="C318" s="128" t="s">
        <v>696</v>
      </c>
      <c r="D318" s="127" t="s">
        <v>157</v>
      </c>
      <c r="E318" s="129">
        <v>47</v>
      </c>
      <c r="F318" s="130" t="s">
        <v>697</v>
      </c>
      <c r="G318" s="127">
        <v>102</v>
      </c>
      <c r="H318" s="128"/>
      <c r="I318" s="128"/>
    </row>
    <row r="319" spans="2:9" x14ac:dyDescent="0.2">
      <c r="B319" s="127">
        <v>8629</v>
      </c>
      <c r="C319" s="128" t="s">
        <v>696</v>
      </c>
      <c r="D319" s="127" t="s">
        <v>157</v>
      </c>
      <c r="E319" s="129">
        <v>45</v>
      </c>
      <c r="F319" s="130" t="s">
        <v>698</v>
      </c>
      <c r="G319" s="127">
        <v>110</v>
      </c>
      <c r="H319" s="128"/>
      <c r="I319" s="128"/>
    </row>
    <row r="320" spans="2:9" ht="22.5" x14ac:dyDescent="0.2">
      <c r="B320" s="131">
        <v>8630</v>
      </c>
      <c r="C320" s="132" t="s">
        <v>699</v>
      </c>
      <c r="D320" s="131" t="s">
        <v>157</v>
      </c>
      <c r="E320" s="133">
        <v>14</v>
      </c>
      <c r="F320" s="134" t="s">
        <v>700</v>
      </c>
      <c r="G320" s="131" t="s">
        <v>162</v>
      </c>
      <c r="H320" s="132" t="s">
        <v>701</v>
      </c>
      <c r="I320" s="124" t="s">
        <v>522</v>
      </c>
    </row>
    <row r="321" spans="2:9" ht="33.75" x14ac:dyDescent="0.2">
      <c r="B321" s="131">
        <v>8631</v>
      </c>
      <c r="C321" s="132" t="s">
        <v>699</v>
      </c>
      <c r="D321" s="131" t="s">
        <v>157</v>
      </c>
      <c r="E321" s="133">
        <v>19.8</v>
      </c>
      <c r="F321" s="134" t="s">
        <v>700</v>
      </c>
      <c r="G321" s="131" t="s">
        <v>164</v>
      </c>
      <c r="H321" s="132" t="s">
        <v>702</v>
      </c>
      <c r="I321" s="124" t="s">
        <v>703</v>
      </c>
    </row>
    <row r="322" spans="2:9" ht="22.5" x14ac:dyDescent="0.2">
      <c r="B322" s="131">
        <v>8632</v>
      </c>
      <c r="C322" s="132" t="s">
        <v>699</v>
      </c>
      <c r="D322" s="131" t="s">
        <v>157</v>
      </c>
      <c r="E322" s="133">
        <v>29.25</v>
      </c>
      <c r="F322" s="134" t="s">
        <v>700</v>
      </c>
      <c r="G322" s="131" t="s">
        <v>663</v>
      </c>
      <c r="H322" s="132" t="s">
        <v>704</v>
      </c>
      <c r="I322" s="124" t="s">
        <v>522</v>
      </c>
    </row>
    <row r="323" spans="2:9" x14ac:dyDescent="0.2">
      <c r="B323" s="123">
        <v>8633</v>
      </c>
      <c r="C323" s="124" t="s">
        <v>705</v>
      </c>
      <c r="D323" s="123" t="s">
        <v>157</v>
      </c>
      <c r="E323" s="125">
        <v>14.1</v>
      </c>
      <c r="F323" s="126" t="s">
        <v>700</v>
      </c>
      <c r="G323" s="123" t="s">
        <v>301</v>
      </c>
      <c r="H323" s="124" t="s">
        <v>706</v>
      </c>
      <c r="I323" s="128"/>
    </row>
    <row r="324" spans="2:9" x14ac:dyDescent="0.2">
      <c r="B324" s="123">
        <v>8634</v>
      </c>
      <c r="C324" s="124" t="s">
        <v>705</v>
      </c>
      <c r="D324" s="123" t="s">
        <v>157</v>
      </c>
      <c r="E324" s="125">
        <v>20.8</v>
      </c>
      <c r="F324" s="126" t="s">
        <v>700</v>
      </c>
      <c r="G324" s="123" t="s">
        <v>380</v>
      </c>
      <c r="H324" s="124" t="s">
        <v>707</v>
      </c>
      <c r="I324" s="128"/>
    </row>
    <row r="325" spans="2:9" x14ac:dyDescent="0.2">
      <c r="B325" s="123">
        <v>8635</v>
      </c>
      <c r="C325" s="124" t="s">
        <v>705</v>
      </c>
      <c r="D325" s="123" t="s">
        <v>157</v>
      </c>
      <c r="E325" s="125">
        <v>29.45</v>
      </c>
      <c r="F325" s="126" t="s">
        <v>700</v>
      </c>
      <c r="G325" s="123" t="s">
        <v>708</v>
      </c>
      <c r="H325" s="124" t="s">
        <v>709</v>
      </c>
      <c r="I325" s="128"/>
    </row>
    <row r="326" spans="2:9" x14ac:dyDescent="0.2">
      <c r="B326" s="123">
        <v>8636</v>
      </c>
      <c r="C326" s="124" t="s">
        <v>627</v>
      </c>
      <c r="D326" s="123" t="s">
        <v>157</v>
      </c>
      <c r="E326" s="125">
        <v>239.85</v>
      </c>
      <c r="F326" s="126" t="s">
        <v>710</v>
      </c>
      <c r="G326" s="123">
        <v>563</v>
      </c>
      <c r="H326" s="124" t="s">
        <v>711</v>
      </c>
      <c r="I326" s="128"/>
    </row>
    <row r="327" spans="2:9" ht="22.5" x14ac:dyDescent="0.2">
      <c r="B327" s="123">
        <v>8637</v>
      </c>
      <c r="C327" s="124" t="s">
        <v>712</v>
      </c>
      <c r="D327" s="123" t="s">
        <v>157</v>
      </c>
      <c r="E327" s="125">
        <v>92.33</v>
      </c>
      <c r="F327" s="126" t="s">
        <v>713</v>
      </c>
      <c r="G327" s="123">
        <v>330</v>
      </c>
      <c r="H327" s="124" t="s">
        <v>714</v>
      </c>
      <c r="I327" s="124" t="s">
        <v>715</v>
      </c>
    </row>
    <row r="328" spans="2:9" ht="22.5" x14ac:dyDescent="0.2">
      <c r="B328" s="127">
        <v>8638</v>
      </c>
      <c r="C328" s="128" t="s">
        <v>716</v>
      </c>
      <c r="D328" s="127" t="s">
        <v>157</v>
      </c>
      <c r="E328" s="129">
        <v>15.4</v>
      </c>
      <c r="F328" s="130" t="s">
        <v>717</v>
      </c>
      <c r="G328" s="127"/>
      <c r="H328" s="128"/>
      <c r="I328" s="128"/>
    </row>
    <row r="329" spans="2:9" ht="22.5" x14ac:dyDescent="0.2">
      <c r="B329" s="127">
        <v>8639</v>
      </c>
      <c r="C329" s="128" t="s">
        <v>718</v>
      </c>
      <c r="D329" s="127" t="s">
        <v>157</v>
      </c>
      <c r="E329" s="129">
        <v>34.299999999999997</v>
      </c>
      <c r="F329" s="130" t="s">
        <v>719</v>
      </c>
      <c r="G329" s="127">
        <v>125</v>
      </c>
      <c r="H329" s="128"/>
      <c r="I329" s="128"/>
    </row>
    <row r="330" spans="2:9" x14ac:dyDescent="0.2">
      <c r="B330" s="123">
        <v>8640</v>
      </c>
      <c r="C330" s="124" t="s">
        <v>720</v>
      </c>
      <c r="D330" s="123" t="s">
        <v>157</v>
      </c>
      <c r="E330" s="125">
        <v>1.95</v>
      </c>
      <c r="F330" s="126" t="s">
        <v>721</v>
      </c>
      <c r="G330" s="123"/>
      <c r="H330" s="124" t="s">
        <v>722</v>
      </c>
      <c r="I330" s="124" t="s">
        <v>723</v>
      </c>
    </row>
    <row r="331" spans="2:9" x14ac:dyDescent="0.2">
      <c r="B331" s="123">
        <v>8641</v>
      </c>
      <c r="C331" s="124" t="s">
        <v>720</v>
      </c>
      <c r="D331" s="123" t="s">
        <v>157</v>
      </c>
      <c r="E331" s="125">
        <v>2.2999999999999998</v>
      </c>
      <c r="F331" s="126" t="s">
        <v>721</v>
      </c>
      <c r="G331" s="123"/>
      <c r="H331" s="124" t="s">
        <v>724</v>
      </c>
      <c r="I331" s="124" t="s">
        <v>725</v>
      </c>
    </row>
    <row r="332" spans="2:9" x14ac:dyDescent="0.2">
      <c r="B332" s="123">
        <v>8642</v>
      </c>
      <c r="C332" s="124" t="s">
        <v>720</v>
      </c>
      <c r="D332" s="123" t="s">
        <v>157</v>
      </c>
      <c r="E332" s="125">
        <v>2.65</v>
      </c>
      <c r="F332" s="126" t="s">
        <v>721</v>
      </c>
      <c r="G332" s="123"/>
      <c r="H332" s="124" t="s">
        <v>726</v>
      </c>
      <c r="I332" s="124" t="s">
        <v>727</v>
      </c>
    </row>
    <row r="333" spans="2:9" x14ac:dyDescent="0.2">
      <c r="B333" s="123">
        <v>8643</v>
      </c>
      <c r="C333" s="124" t="s">
        <v>728</v>
      </c>
      <c r="D333" s="123" t="s">
        <v>157</v>
      </c>
      <c r="E333" s="125">
        <v>37.75</v>
      </c>
      <c r="F333" s="126" t="s">
        <v>729</v>
      </c>
      <c r="G333" s="123"/>
      <c r="H333" s="124" t="s">
        <v>730</v>
      </c>
      <c r="I333" s="128"/>
    </row>
    <row r="334" spans="2:9" ht="22.5" x14ac:dyDescent="0.2">
      <c r="B334" s="127">
        <v>8644</v>
      </c>
      <c r="C334" s="128" t="s">
        <v>731</v>
      </c>
      <c r="D334" s="127" t="s">
        <v>157</v>
      </c>
      <c r="E334" s="129">
        <v>5.65</v>
      </c>
      <c r="F334" s="130" t="s">
        <v>732</v>
      </c>
      <c r="G334" s="127"/>
      <c r="H334" s="128"/>
      <c r="I334" s="128"/>
    </row>
    <row r="335" spans="2:9" ht="22.5" x14ac:dyDescent="0.2">
      <c r="B335" s="127">
        <v>8645</v>
      </c>
      <c r="C335" s="128" t="s">
        <v>733</v>
      </c>
      <c r="D335" s="127" t="s">
        <v>157</v>
      </c>
      <c r="E335" s="129">
        <v>29.45</v>
      </c>
      <c r="F335" s="130" t="s">
        <v>734</v>
      </c>
      <c r="G335" s="127">
        <v>101</v>
      </c>
      <c r="H335" s="128"/>
      <c r="I335" s="128"/>
    </row>
    <row r="336" spans="2:9" x14ac:dyDescent="0.2">
      <c r="B336" s="127">
        <v>8646</v>
      </c>
      <c r="C336" s="128" t="s">
        <v>735</v>
      </c>
      <c r="D336" s="127" t="s">
        <v>157</v>
      </c>
      <c r="E336" s="129">
        <v>27.9</v>
      </c>
      <c r="F336" s="130" t="s">
        <v>736</v>
      </c>
      <c r="G336" s="127"/>
      <c r="H336" s="128"/>
      <c r="I336" s="128"/>
    </row>
    <row r="337" spans="2:9" ht="22.5" x14ac:dyDescent="0.2">
      <c r="B337" s="143">
        <v>8650</v>
      </c>
      <c r="C337" s="144" t="s">
        <v>737</v>
      </c>
      <c r="D337" s="143" t="s">
        <v>157</v>
      </c>
      <c r="E337" s="145">
        <v>16.3</v>
      </c>
      <c r="F337" s="146"/>
      <c r="G337" s="143" t="s">
        <v>573</v>
      </c>
      <c r="H337" s="144"/>
      <c r="I337" s="147" t="s">
        <v>738</v>
      </c>
    </row>
    <row r="338" spans="2:9" ht="22.5" x14ac:dyDescent="0.2">
      <c r="B338" s="127">
        <v>8651</v>
      </c>
      <c r="C338" s="128" t="s">
        <v>737</v>
      </c>
      <c r="D338" s="127" t="s">
        <v>157</v>
      </c>
      <c r="E338" s="129">
        <v>24.7</v>
      </c>
      <c r="F338" s="130"/>
      <c r="G338" s="127" t="s">
        <v>592</v>
      </c>
      <c r="H338" s="128"/>
      <c r="I338" s="124" t="s">
        <v>738</v>
      </c>
    </row>
    <row r="339" spans="2:9" x14ac:dyDescent="0.2">
      <c r="B339" s="127">
        <v>8654</v>
      </c>
      <c r="C339" s="128" t="s">
        <v>739</v>
      </c>
      <c r="D339" s="127" t="s">
        <v>157</v>
      </c>
      <c r="E339" s="129">
        <v>1.9</v>
      </c>
      <c r="F339" s="130" t="s">
        <v>740</v>
      </c>
      <c r="G339" s="127"/>
      <c r="H339" s="128"/>
      <c r="I339" s="128"/>
    </row>
    <row r="340" spans="2:9" x14ac:dyDescent="0.2">
      <c r="B340" s="123">
        <v>8660</v>
      </c>
      <c r="C340" s="124" t="s">
        <v>741</v>
      </c>
      <c r="D340" s="123" t="s">
        <v>157</v>
      </c>
      <c r="E340" s="125">
        <v>12</v>
      </c>
      <c r="F340" s="126" t="s">
        <v>742</v>
      </c>
      <c r="G340" s="123" t="s">
        <v>162</v>
      </c>
      <c r="H340" s="124" t="s">
        <v>743</v>
      </c>
      <c r="I340" s="128"/>
    </row>
    <row r="341" spans="2:9" x14ac:dyDescent="0.2">
      <c r="B341" s="123">
        <v>8661</v>
      </c>
      <c r="C341" s="124" t="s">
        <v>741</v>
      </c>
      <c r="D341" s="123" t="s">
        <v>157</v>
      </c>
      <c r="E341" s="125">
        <v>37.450000000000003</v>
      </c>
      <c r="F341" s="126" t="s">
        <v>742</v>
      </c>
      <c r="G341" s="123" t="s">
        <v>348</v>
      </c>
      <c r="H341" s="124" t="s">
        <v>744</v>
      </c>
      <c r="I341" s="128"/>
    </row>
    <row r="342" spans="2:9" x14ac:dyDescent="0.2">
      <c r="B342" s="123">
        <v>8662</v>
      </c>
      <c r="C342" s="124" t="s">
        <v>741</v>
      </c>
      <c r="D342" s="123" t="s">
        <v>157</v>
      </c>
      <c r="E342" s="125">
        <v>41.25</v>
      </c>
      <c r="F342" s="126" t="s">
        <v>742</v>
      </c>
      <c r="G342" s="123" t="s">
        <v>312</v>
      </c>
      <c r="H342" s="124" t="s">
        <v>745</v>
      </c>
      <c r="I342" s="128"/>
    </row>
    <row r="343" spans="2:9" ht="33.75" x14ac:dyDescent="0.2">
      <c r="B343" s="131">
        <v>8670</v>
      </c>
      <c r="C343" s="132" t="s">
        <v>746</v>
      </c>
      <c r="D343" s="131" t="s">
        <v>157</v>
      </c>
      <c r="E343" s="133">
        <v>34.15</v>
      </c>
      <c r="F343" s="134" t="s">
        <v>747</v>
      </c>
      <c r="G343" s="131"/>
      <c r="H343" s="132" t="s">
        <v>748</v>
      </c>
      <c r="I343" s="124" t="s">
        <v>749</v>
      </c>
    </row>
    <row r="344" spans="2:9" ht="33.75" x14ac:dyDescent="0.2">
      <c r="B344" s="131">
        <v>8671</v>
      </c>
      <c r="C344" s="132" t="s">
        <v>746</v>
      </c>
      <c r="D344" s="131" t="s">
        <v>157</v>
      </c>
      <c r="E344" s="133">
        <v>54.66</v>
      </c>
      <c r="F344" s="134" t="s">
        <v>747</v>
      </c>
      <c r="G344" s="131"/>
      <c r="H344" s="132" t="s">
        <v>750</v>
      </c>
      <c r="I344" s="124" t="s">
        <v>749</v>
      </c>
    </row>
    <row r="345" spans="2:9" x14ac:dyDescent="0.2">
      <c r="B345" s="123">
        <v>8680</v>
      </c>
      <c r="C345" s="124" t="s">
        <v>751</v>
      </c>
      <c r="D345" s="123" t="s">
        <v>157</v>
      </c>
      <c r="E345" s="125">
        <v>82.35</v>
      </c>
      <c r="F345" s="126" t="s">
        <v>752</v>
      </c>
      <c r="G345" s="123" t="s">
        <v>314</v>
      </c>
      <c r="H345" s="124" t="s">
        <v>753</v>
      </c>
      <c r="I345" s="128"/>
    </row>
    <row r="346" spans="2:9" x14ac:dyDescent="0.2">
      <c r="B346" s="127">
        <v>8684</v>
      </c>
      <c r="C346" s="128" t="s">
        <v>754</v>
      </c>
      <c r="D346" s="127" t="s">
        <v>157</v>
      </c>
      <c r="E346" s="129">
        <v>100</v>
      </c>
      <c r="F346" s="130" t="s">
        <v>755</v>
      </c>
      <c r="G346" s="127"/>
      <c r="H346" s="128"/>
      <c r="I346" s="128"/>
    </row>
    <row r="347" spans="2:9" x14ac:dyDescent="0.2">
      <c r="B347" s="123">
        <v>8690</v>
      </c>
      <c r="C347" s="124" t="s">
        <v>754</v>
      </c>
      <c r="D347" s="123" t="s">
        <v>157</v>
      </c>
      <c r="E347" s="125">
        <v>68</v>
      </c>
      <c r="F347" s="126" t="s">
        <v>756</v>
      </c>
      <c r="G347" s="123"/>
      <c r="H347" s="124" t="s">
        <v>757</v>
      </c>
      <c r="I347" s="128"/>
    </row>
    <row r="348" spans="2:9" x14ac:dyDescent="0.2">
      <c r="B348" s="123">
        <v>8691</v>
      </c>
      <c r="C348" s="124" t="s">
        <v>754</v>
      </c>
      <c r="D348" s="123" t="s">
        <v>157</v>
      </c>
      <c r="E348" s="125">
        <v>72.25</v>
      </c>
      <c r="F348" s="126" t="s">
        <v>756</v>
      </c>
      <c r="G348" s="123"/>
      <c r="H348" s="124" t="s">
        <v>758</v>
      </c>
      <c r="I348" s="128"/>
    </row>
    <row r="349" spans="2:9" x14ac:dyDescent="0.2">
      <c r="B349" s="123">
        <v>8692</v>
      </c>
      <c r="C349" s="124" t="s">
        <v>754</v>
      </c>
      <c r="D349" s="123" t="s">
        <v>157</v>
      </c>
      <c r="E349" s="125">
        <v>78.900000000000006</v>
      </c>
      <c r="F349" s="126" t="s">
        <v>756</v>
      </c>
      <c r="G349" s="123"/>
      <c r="H349" s="124" t="s">
        <v>759</v>
      </c>
      <c r="I349" s="128"/>
    </row>
    <row r="350" spans="2:9" x14ac:dyDescent="0.2">
      <c r="B350" s="123">
        <v>8693</v>
      </c>
      <c r="C350" s="124" t="s">
        <v>754</v>
      </c>
      <c r="D350" s="123" t="s">
        <v>157</v>
      </c>
      <c r="E350" s="125">
        <v>81.400000000000006</v>
      </c>
      <c r="F350" s="126" t="s">
        <v>756</v>
      </c>
      <c r="G350" s="123"/>
      <c r="H350" s="124" t="s">
        <v>760</v>
      </c>
      <c r="I350" s="128"/>
    </row>
    <row r="351" spans="2:9" x14ac:dyDescent="0.2">
      <c r="B351" s="123">
        <v>8694</v>
      </c>
      <c r="C351" s="124" t="s">
        <v>761</v>
      </c>
      <c r="D351" s="123" t="s">
        <v>157</v>
      </c>
      <c r="E351" s="125">
        <v>117.1</v>
      </c>
      <c r="F351" s="126" t="s">
        <v>762</v>
      </c>
      <c r="G351" s="123"/>
      <c r="H351" s="124" t="s">
        <v>763</v>
      </c>
      <c r="I351" s="128"/>
    </row>
    <row r="352" spans="2:9" x14ac:dyDescent="0.2">
      <c r="B352" s="123">
        <v>8695</v>
      </c>
      <c r="C352" s="124" t="s">
        <v>761</v>
      </c>
      <c r="D352" s="123" t="s">
        <v>157</v>
      </c>
      <c r="E352" s="125">
        <v>142.75</v>
      </c>
      <c r="F352" s="126" t="s">
        <v>762</v>
      </c>
      <c r="G352" s="123"/>
      <c r="H352" s="124" t="s">
        <v>764</v>
      </c>
      <c r="I352" s="128"/>
    </row>
    <row r="353" spans="2:9" x14ac:dyDescent="0.2">
      <c r="B353" s="127">
        <v>8696</v>
      </c>
      <c r="C353" s="128" t="s">
        <v>754</v>
      </c>
      <c r="D353" s="127" t="s">
        <v>157</v>
      </c>
      <c r="E353" s="129">
        <v>93.47</v>
      </c>
      <c r="F353" s="130" t="s">
        <v>765</v>
      </c>
      <c r="G353" s="127">
        <v>330</v>
      </c>
      <c r="H353" s="128"/>
      <c r="I353" s="124" t="s">
        <v>766</v>
      </c>
    </row>
    <row r="354" spans="2:9" x14ac:dyDescent="0.2">
      <c r="B354" s="123">
        <v>8700</v>
      </c>
      <c r="C354" s="124" t="s">
        <v>767</v>
      </c>
      <c r="D354" s="123" t="s">
        <v>157</v>
      </c>
      <c r="E354" s="125">
        <v>20.6</v>
      </c>
      <c r="F354" s="126" t="s">
        <v>768</v>
      </c>
      <c r="G354" s="123" t="s">
        <v>353</v>
      </c>
      <c r="H354" s="124" t="s">
        <v>769</v>
      </c>
      <c r="I354" s="128"/>
    </row>
    <row r="355" spans="2:9" x14ac:dyDescent="0.2">
      <c r="B355" s="123">
        <v>8701</v>
      </c>
      <c r="C355" s="124" t="s">
        <v>767</v>
      </c>
      <c r="D355" s="123" t="s">
        <v>157</v>
      </c>
      <c r="E355" s="125">
        <v>35</v>
      </c>
      <c r="F355" s="126" t="s">
        <v>768</v>
      </c>
      <c r="G355" s="123" t="s">
        <v>527</v>
      </c>
      <c r="H355" s="124" t="s">
        <v>770</v>
      </c>
      <c r="I355" s="128"/>
    </row>
    <row r="356" spans="2:9" x14ac:dyDescent="0.2">
      <c r="B356" s="123">
        <v>8702</v>
      </c>
      <c r="C356" s="124" t="s">
        <v>767</v>
      </c>
      <c r="D356" s="123" t="s">
        <v>157</v>
      </c>
      <c r="E356" s="125">
        <v>27.1</v>
      </c>
      <c r="F356" s="126" t="s">
        <v>768</v>
      </c>
      <c r="G356" s="123" t="s">
        <v>314</v>
      </c>
      <c r="H356" s="124" t="s">
        <v>771</v>
      </c>
      <c r="I356" s="128"/>
    </row>
    <row r="357" spans="2:9" x14ac:dyDescent="0.2">
      <c r="B357" s="123">
        <v>8703</v>
      </c>
      <c r="C357" s="124" t="s">
        <v>767</v>
      </c>
      <c r="D357" s="123" t="s">
        <v>157</v>
      </c>
      <c r="E357" s="125">
        <v>44.7</v>
      </c>
      <c r="F357" s="126" t="s">
        <v>768</v>
      </c>
      <c r="G357" s="123" t="s">
        <v>288</v>
      </c>
      <c r="H357" s="124" t="s">
        <v>772</v>
      </c>
      <c r="I357" s="128"/>
    </row>
    <row r="358" spans="2:9" ht="22.5" x14ac:dyDescent="0.2">
      <c r="B358" s="131">
        <v>8708</v>
      </c>
      <c r="C358" s="132" t="s">
        <v>773</v>
      </c>
      <c r="D358" s="131" t="s">
        <v>157</v>
      </c>
      <c r="E358" s="133">
        <v>8.4499999999999993</v>
      </c>
      <c r="F358" s="134" t="s">
        <v>774</v>
      </c>
      <c r="G358" s="131"/>
      <c r="H358" s="132" t="s">
        <v>775</v>
      </c>
      <c r="I358" s="128"/>
    </row>
    <row r="359" spans="2:9" ht="22.5" x14ac:dyDescent="0.2">
      <c r="B359" s="123">
        <v>8709</v>
      </c>
      <c r="C359" s="124" t="s">
        <v>773</v>
      </c>
      <c r="D359" s="123" t="s">
        <v>157</v>
      </c>
      <c r="E359" s="125">
        <v>9.5</v>
      </c>
      <c r="F359" s="126" t="s">
        <v>776</v>
      </c>
      <c r="G359" s="123"/>
      <c r="H359" s="124" t="s">
        <v>775</v>
      </c>
      <c r="I359" s="128"/>
    </row>
    <row r="360" spans="2:9" x14ac:dyDescent="0.2">
      <c r="B360" s="123">
        <v>8710</v>
      </c>
      <c r="C360" s="124" t="s">
        <v>773</v>
      </c>
      <c r="D360" s="123" t="s">
        <v>157</v>
      </c>
      <c r="E360" s="125">
        <v>9.6999999999999993</v>
      </c>
      <c r="F360" s="126" t="s">
        <v>777</v>
      </c>
      <c r="G360" s="123"/>
      <c r="H360" s="124" t="s">
        <v>778</v>
      </c>
      <c r="I360" s="128"/>
    </row>
    <row r="361" spans="2:9" x14ac:dyDescent="0.2">
      <c r="B361" s="127">
        <v>8711</v>
      </c>
      <c r="C361" s="128" t="s">
        <v>779</v>
      </c>
      <c r="D361" s="127" t="s">
        <v>157</v>
      </c>
      <c r="E361" s="129">
        <v>3.1</v>
      </c>
      <c r="F361" s="130" t="s">
        <v>780</v>
      </c>
      <c r="G361" s="127"/>
      <c r="H361" s="128"/>
      <c r="I361" s="128"/>
    </row>
    <row r="362" spans="2:9" ht="22.5" x14ac:dyDescent="0.2">
      <c r="B362" s="123">
        <v>8712</v>
      </c>
      <c r="C362" s="124" t="s">
        <v>781</v>
      </c>
      <c r="D362" s="123" t="s">
        <v>157</v>
      </c>
      <c r="E362" s="125">
        <v>24.8</v>
      </c>
      <c r="F362" s="126" t="s">
        <v>782</v>
      </c>
      <c r="G362" s="123"/>
      <c r="H362" s="124" t="s">
        <v>491</v>
      </c>
      <c r="I362" s="124" t="s">
        <v>783</v>
      </c>
    </row>
    <row r="363" spans="2:9" ht="22.5" x14ac:dyDescent="0.2">
      <c r="B363" s="123">
        <v>8713</v>
      </c>
      <c r="C363" s="124" t="s">
        <v>781</v>
      </c>
      <c r="D363" s="123" t="s">
        <v>157</v>
      </c>
      <c r="E363" s="125">
        <v>31.3</v>
      </c>
      <c r="F363" s="126" t="s">
        <v>782</v>
      </c>
      <c r="G363" s="123"/>
      <c r="H363" s="124" t="s">
        <v>401</v>
      </c>
      <c r="I363" s="124" t="s">
        <v>783</v>
      </c>
    </row>
    <row r="364" spans="2:9" ht="22.5" x14ac:dyDescent="0.2">
      <c r="B364" s="123">
        <v>8714</v>
      </c>
      <c r="C364" s="124" t="s">
        <v>784</v>
      </c>
      <c r="D364" s="123" t="s">
        <v>157</v>
      </c>
      <c r="E364" s="125">
        <v>82.75</v>
      </c>
      <c r="F364" s="126" t="s">
        <v>785</v>
      </c>
      <c r="G364" s="123">
        <v>49</v>
      </c>
      <c r="H364" s="124" t="s">
        <v>786</v>
      </c>
      <c r="I364" s="128"/>
    </row>
    <row r="365" spans="2:9" x14ac:dyDescent="0.2">
      <c r="B365" s="127">
        <v>8715</v>
      </c>
      <c r="C365" s="128" t="s">
        <v>787</v>
      </c>
      <c r="D365" s="127" t="s">
        <v>157</v>
      </c>
      <c r="E365" s="129">
        <v>18</v>
      </c>
      <c r="F365" s="130" t="s">
        <v>788</v>
      </c>
      <c r="G365" s="127"/>
      <c r="H365" s="128"/>
      <c r="I365" s="128"/>
    </row>
    <row r="366" spans="2:9" ht="22.5" x14ac:dyDescent="0.2">
      <c r="B366" s="127">
        <v>8716</v>
      </c>
      <c r="C366" s="128" t="s">
        <v>789</v>
      </c>
      <c r="D366" s="127" t="s">
        <v>157</v>
      </c>
      <c r="E366" s="129">
        <v>51.25</v>
      </c>
      <c r="F366" s="130" t="s">
        <v>790</v>
      </c>
      <c r="G366" s="127">
        <v>85</v>
      </c>
      <c r="H366" s="128"/>
      <c r="I366" s="124" t="s">
        <v>791</v>
      </c>
    </row>
    <row r="367" spans="2:9" x14ac:dyDescent="0.2">
      <c r="B367" s="127">
        <v>8717</v>
      </c>
      <c r="C367" s="128" t="s">
        <v>792</v>
      </c>
      <c r="D367" s="127" t="s">
        <v>157</v>
      </c>
      <c r="E367" s="129">
        <v>74.2</v>
      </c>
      <c r="F367" s="130" t="s">
        <v>793</v>
      </c>
      <c r="G367" s="127">
        <v>400</v>
      </c>
      <c r="H367" s="128"/>
      <c r="I367" s="128"/>
    </row>
    <row r="368" spans="2:9" x14ac:dyDescent="0.2">
      <c r="B368" s="127">
        <v>8719</v>
      </c>
      <c r="C368" s="128" t="s">
        <v>794</v>
      </c>
      <c r="D368" s="127" t="s">
        <v>157</v>
      </c>
      <c r="E368" s="129">
        <v>9.6</v>
      </c>
      <c r="F368" s="130" t="s">
        <v>795</v>
      </c>
      <c r="G368" s="127"/>
      <c r="H368" s="128"/>
      <c r="I368" s="124" t="s">
        <v>796</v>
      </c>
    </row>
    <row r="369" spans="2:9" x14ac:dyDescent="0.2">
      <c r="B369" s="123">
        <v>8720</v>
      </c>
      <c r="C369" s="124" t="s">
        <v>797</v>
      </c>
      <c r="D369" s="123" t="s">
        <v>157</v>
      </c>
      <c r="E369" s="125">
        <v>48.9</v>
      </c>
      <c r="F369" s="126" t="s">
        <v>798</v>
      </c>
      <c r="G369" s="123" t="s">
        <v>799</v>
      </c>
      <c r="H369" s="124" t="s">
        <v>496</v>
      </c>
      <c r="I369" s="128"/>
    </row>
    <row r="370" spans="2:9" x14ac:dyDescent="0.2">
      <c r="B370" s="123">
        <v>8721</v>
      </c>
      <c r="C370" s="124" t="s">
        <v>797</v>
      </c>
      <c r="D370" s="123" t="s">
        <v>157</v>
      </c>
      <c r="E370" s="125">
        <v>60.77</v>
      </c>
      <c r="F370" s="126" t="s">
        <v>798</v>
      </c>
      <c r="G370" s="123" t="s">
        <v>800</v>
      </c>
      <c r="H370" s="124" t="s">
        <v>400</v>
      </c>
      <c r="I370" s="128"/>
    </row>
    <row r="371" spans="2:9" x14ac:dyDescent="0.2">
      <c r="B371" s="123">
        <v>8722</v>
      </c>
      <c r="C371" s="124" t="s">
        <v>797</v>
      </c>
      <c r="D371" s="123" t="s">
        <v>157</v>
      </c>
      <c r="E371" s="125">
        <v>67.7</v>
      </c>
      <c r="F371" s="126" t="s">
        <v>798</v>
      </c>
      <c r="G371" s="123" t="s">
        <v>373</v>
      </c>
      <c r="H371" s="124" t="s">
        <v>412</v>
      </c>
      <c r="I371" s="128"/>
    </row>
    <row r="372" spans="2:9" x14ac:dyDescent="0.2">
      <c r="B372" s="123">
        <v>8723</v>
      </c>
      <c r="C372" s="124" t="s">
        <v>797</v>
      </c>
      <c r="D372" s="123" t="s">
        <v>157</v>
      </c>
      <c r="E372" s="125">
        <v>75.5</v>
      </c>
      <c r="F372" s="126" t="s">
        <v>798</v>
      </c>
      <c r="G372" s="123" t="s">
        <v>373</v>
      </c>
      <c r="H372" s="124" t="s">
        <v>801</v>
      </c>
      <c r="I372" s="128"/>
    </row>
    <row r="373" spans="2:9" ht="22.5" x14ac:dyDescent="0.2">
      <c r="B373" s="123">
        <v>8724</v>
      </c>
      <c r="C373" s="124" t="s">
        <v>802</v>
      </c>
      <c r="D373" s="123" t="s">
        <v>157</v>
      </c>
      <c r="E373" s="125">
        <v>121.2</v>
      </c>
      <c r="F373" s="126" t="s">
        <v>798</v>
      </c>
      <c r="G373" s="123" t="s">
        <v>803</v>
      </c>
      <c r="H373" s="124" t="s">
        <v>804</v>
      </c>
      <c r="I373" s="128"/>
    </row>
    <row r="374" spans="2:9" x14ac:dyDescent="0.2">
      <c r="B374" s="123">
        <v>8725</v>
      </c>
      <c r="C374" s="124" t="s">
        <v>797</v>
      </c>
      <c r="D374" s="123" t="s">
        <v>157</v>
      </c>
      <c r="E374" s="125">
        <v>77.8</v>
      </c>
      <c r="F374" s="126" t="s">
        <v>798</v>
      </c>
      <c r="G374" s="123" t="s">
        <v>373</v>
      </c>
      <c r="H374" s="124" t="s">
        <v>401</v>
      </c>
      <c r="I374" s="128"/>
    </row>
    <row r="375" spans="2:9" x14ac:dyDescent="0.2">
      <c r="B375" s="123">
        <v>8730</v>
      </c>
      <c r="C375" s="124" t="s">
        <v>805</v>
      </c>
      <c r="D375" s="123" t="s">
        <v>157</v>
      </c>
      <c r="E375" s="125">
        <v>48.5</v>
      </c>
      <c r="F375" s="126" t="s">
        <v>9</v>
      </c>
      <c r="G375" s="123" t="s">
        <v>806</v>
      </c>
      <c r="H375" s="124" t="s">
        <v>807</v>
      </c>
      <c r="I375" s="128"/>
    </row>
    <row r="376" spans="2:9" x14ac:dyDescent="0.2">
      <c r="B376" s="123">
        <v>8731</v>
      </c>
      <c r="C376" s="124" t="s">
        <v>805</v>
      </c>
      <c r="D376" s="123" t="s">
        <v>157</v>
      </c>
      <c r="E376" s="125">
        <v>55.9</v>
      </c>
      <c r="F376" s="126" t="s">
        <v>9</v>
      </c>
      <c r="G376" s="123" t="s">
        <v>808</v>
      </c>
      <c r="H376" s="124" t="s">
        <v>809</v>
      </c>
      <c r="I376" s="128"/>
    </row>
    <row r="377" spans="2:9" ht="22.5" x14ac:dyDescent="0.2">
      <c r="B377" s="127">
        <v>8733</v>
      </c>
      <c r="C377" s="128" t="s">
        <v>810</v>
      </c>
      <c r="D377" s="127" t="s">
        <v>157</v>
      </c>
      <c r="E377" s="129">
        <v>3</v>
      </c>
      <c r="F377" s="130" t="s">
        <v>811</v>
      </c>
      <c r="G377" s="127"/>
      <c r="H377" s="128"/>
      <c r="I377" s="132" t="s">
        <v>812</v>
      </c>
    </row>
    <row r="378" spans="2:9" ht="22.5" x14ac:dyDescent="0.2">
      <c r="B378" s="127">
        <v>8734</v>
      </c>
      <c r="C378" s="128" t="s">
        <v>813</v>
      </c>
      <c r="D378" s="127" t="s">
        <v>157</v>
      </c>
      <c r="E378" s="129">
        <v>5.5</v>
      </c>
      <c r="F378" s="130" t="s">
        <v>814</v>
      </c>
      <c r="G378" s="127"/>
      <c r="H378" s="128"/>
      <c r="I378" s="128"/>
    </row>
    <row r="379" spans="2:9" ht="22.5" x14ac:dyDescent="0.2">
      <c r="B379" s="127">
        <v>8735</v>
      </c>
      <c r="C379" s="128" t="s">
        <v>815</v>
      </c>
      <c r="D379" s="127" t="s">
        <v>157</v>
      </c>
      <c r="E379" s="129">
        <v>3.85</v>
      </c>
      <c r="F379" s="130" t="s">
        <v>816</v>
      </c>
      <c r="G379" s="127"/>
      <c r="H379" s="128"/>
      <c r="I379" s="128"/>
    </row>
    <row r="380" spans="2:9" x14ac:dyDescent="0.2">
      <c r="B380" s="127">
        <v>8736</v>
      </c>
      <c r="C380" s="128" t="s">
        <v>817</v>
      </c>
      <c r="D380" s="127" t="s">
        <v>157</v>
      </c>
      <c r="E380" s="129">
        <v>27.7</v>
      </c>
      <c r="F380" s="130" t="s">
        <v>818</v>
      </c>
      <c r="G380" s="127">
        <v>175</v>
      </c>
      <c r="H380" s="128"/>
      <c r="I380" s="128"/>
    </row>
    <row r="381" spans="2:9" ht="22.5" x14ac:dyDescent="0.2">
      <c r="B381" s="127">
        <v>8744</v>
      </c>
      <c r="C381" s="128" t="s">
        <v>819</v>
      </c>
      <c r="D381" s="127" t="s">
        <v>157</v>
      </c>
      <c r="E381" s="129">
        <v>18</v>
      </c>
      <c r="F381" s="130" t="s">
        <v>820</v>
      </c>
      <c r="G381" s="127">
        <v>350</v>
      </c>
      <c r="H381" s="128"/>
      <c r="I381" s="128"/>
    </row>
    <row r="382" spans="2:9" x14ac:dyDescent="0.2">
      <c r="B382" s="127">
        <v>8745</v>
      </c>
      <c r="C382" s="128" t="s">
        <v>821</v>
      </c>
      <c r="D382" s="127" t="s">
        <v>157</v>
      </c>
      <c r="E382" s="129">
        <v>21.25</v>
      </c>
      <c r="F382" s="130" t="s">
        <v>822</v>
      </c>
      <c r="G382" s="127">
        <v>300</v>
      </c>
      <c r="H382" s="128"/>
      <c r="I382" s="128"/>
    </row>
    <row r="383" spans="2:9" x14ac:dyDescent="0.2">
      <c r="B383" s="127">
        <v>8746</v>
      </c>
      <c r="C383" s="128" t="s">
        <v>823</v>
      </c>
      <c r="D383" s="127" t="s">
        <v>157</v>
      </c>
      <c r="E383" s="129">
        <v>20</v>
      </c>
      <c r="F383" s="130" t="s">
        <v>824</v>
      </c>
      <c r="G383" s="127" t="s">
        <v>825</v>
      </c>
      <c r="H383" s="128"/>
      <c r="I383" s="128"/>
    </row>
    <row r="384" spans="2:9" x14ac:dyDescent="0.2">
      <c r="B384" s="127">
        <v>8747</v>
      </c>
      <c r="C384" s="128" t="s">
        <v>823</v>
      </c>
      <c r="D384" s="127" t="s">
        <v>157</v>
      </c>
      <c r="E384" s="129">
        <v>20.149999999999999</v>
      </c>
      <c r="F384" s="130" t="s">
        <v>826</v>
      </c>
      <c r="G384" s="127" t="s">
        <v>825</v>
      </c>
      <c r="H384" s="128"/>
      <c r="I384" s="128"/>
    </row>
    <row r="385" spans="2:9" x14ac:dyDescent="0.2">
      <c r="B385" s="127">
        <v>8748</v>
      </c>
      <c r="C385" s="128" t="s">
        <v>827</v>
      </c>
      <c r="D385" s="127" t="s">
        <v>157</v>
      </c>
      <c r="E385" s="129">
        <v>22.25</v>
      </c>
      <c r="F385" s="130" t="s">
        <v>824</v>
      </c>
      <c r="G385" s="127" t="s">
        <v>828</v>
      </c>
      <c r="H385" s="128"/>
      <c r="I385" s="128"/>
    </row>
    <row r="386" spans="2:9" x14ac:dyDescent="0.2">
      <c r="B386" s="127">
        <v>8749</v>
      </c>
      <c r="C386" s="128" t="s">
        <v>827</v>
      </c>
      <c r="D386" s="127" t="s">
        <v>157</v>
      </c>
      <c r="E386" s="129">
        <v>22.25</v>
      </c>
      <c r="F386" s="130" t="s">
        <v>826</v>
      </c>
      <c r="G386" s="127" t="s">
        <v>825</v>
      </c>
      <c r="H386" s="128"/>
      <c r="I386" s="128"/>
    </row>
    <row r="387" spans="2:9" x14ac:dyDescent="0.2">
      <c r="B387" s="127">
        <v>8750</v>
      </c>
      <c r="C387" s="128" t="s">
        <v>829</v>
      </c>
      <c r="D387" s="127" t="s">
        <v>157</v>
      </c>
      <c r="E387" s="129">
        <v>6.4</v>
      </c>
      <c r="F387" s="130"/>
      <c r="G387" s="127" t="s">
        <v>162</v>
      </c>
      <c r="H387" s="128"/>
      <c r="I387" s="128"/>
    </row>
    <row r="388" spans="2:9" x14ac:dyDescent="0.2">
      <c r="B388" s="127">
        <v>8753</v>
      </c>
      <c r="C388" s="128" t="s">
        <v>830</v>
      </c>
      <c r="D388" s="127" t="s">
        <v>157</v>
      </c>
      <c r="E388" s="129">
        <v>2.8</v>
      </c>
      <c r="F388" s="130"/>
      <c r="G388" s="127" t="s">
        <v>159</v>
      </c>
      <c r="H388" s="128"/>
      <c r="I388" s="128"/>
    </row>
    <row r="389" spans="2:9" x14ac:dyDescent="0.2">
      <c r="B389" s="123">
        <v>8755</v>
      </c>
      <c r="C389" s="124" t="s">
        <v>831</v>
      </c>
      <c r="D389" s="123" t="s">
        <v>157</v>
      </c>
      <c r="E389" s="125">
        <v>3.75</v>
      </c>
      <c r="F389" s="126" t="s">
        <v>9</v>
      </c>
      <c r="G389" s="123"/>
      <c r="H389" s="124" t="s">
        <v>832</v>
      </c>
      <c r="I389" s="128"/>
    </row>
    <row r="390" spans="2:9" x14ac:dyDescent="0.2">
      <c r="B390" s="127">
        <v>8761</v>
      </c>
      <c r="C390" s="128" t="s">
        <v>833</v>
      </c>
      <c r="D390" s="127" t="s">
        <v>157</v>
      </c>
      <c r="E390" s="129">
        <v>1.6</v>
      </c>
      <c r="F390" s="130"/>
      <c r="G390" s="127" t="s">
        <v>557</v>
      </c>
      <c r="H390" s="128"/>
      <c r="I390" s="128"/>
    </row>
    <row r="391" spans="2:9" ht="33.75" x14ac:dyDescent="0.2">
      <c r="B391" s="143">
        <v>8770</v>
      </c>
      <c r="C391" s="144" t="s">
        <v>834</v>
      </c>
      <c r="D391" s="143" t="s">
        <v>157</v>
      </c>
      <c r="E391" s="145">
        <v>3.1</v>
      </c>
      <c r="F391" s="146"/>
      <c r="G391" s="143" t="s">
        <v>835</v>
      </c>
      <c r="H391" s="144"/>
      <c r="I391" s="147" t="s">
        <v>836</v>
      </c>
    </row>
    <row r="392" spans="2:9" ht="33.75" x14ac:dyDescent="0.2">
      <c r="B392" s="127">
        <v>8771</v>
      </c>
      <c r="C392" s="128" t="s">
        <v>834</v>
      </c>
      <c r="D392" s="127" t="s">
        <v>157</v>
      </c>
      <c r="E392" s="129">
        <v>6.8</v>
      </c>
      <c r="F392" s="130"/>
      <c r="G392" s="127" t="s">
        <v>837</v>
      </c>
      <c r="H392" s="128"/>
      <c r="I392" s="124" t="s">
        <v>836</v>
      </c>
    </row>
    <row r="393" spans="2:9" ht="33.75" x14ac:dyDescent="0.2">
      <c r="B393" s="127">
        <v>8772</v>
      </c>
      <c r="C393" s="128" t="s">
        <v>834</v>
      </c>
      <c r="D393" s="127" t="s">
        <v>157</v>
      </c>
      <c r="E393" s="129">
        <v>10</v>
      </c>
      <c r="F393" s="130"/>
      <c r="G393" s="127" t="s">
        <v>164</v>
      </c>
      <c r="H393" s="128"/>
      <c r="I393" s="124" t="s">
        <v>836</v>
      </c>
    </row>
    <row r="394" spans="2:9" ht="33.75" x14ac:dyDescent="0.2">
      <c r="B394" s="127">
        <v>8773</v>
      </c>
      <c r="C394" s="128" t="s">
        <v>834</v>
      </c>
      <c r="D394" s="127" t="s">
        <v>157</v>
      </c>
      <c r="E394" s="129">
        <v>13.76</v>
      </c>
      <c r="F394" s="130"/>
      <c r="G394" s="127" t="s">
        <v>498</v>
      </c>
      <c r="H394" s="128"/>
      <c r="I394" s="124" t="s">
        <v>836</v>
      </c>
    </row>
    <row r="395" spans="2:9" ht="22.5" x14ac:dyDescent="0.2">
      <c r="B395" s="131">
        <v>8780</v>
      </c>
      <c r="C395" s="132" t="s">
        <v>838</v>
      </c>
      <c r="D395" s="131" t="s">
        <v>157</v>
      </c>
      <c r="E395" s="133">
        <v>28.7</v>
      </c>
      <c r="F395" s="134" t="s">
        <v>666</v>
      </c>
      <c r="G395" s="131" t="s">
        <v>285</v>
      </c>
      <c r="H395" s="132" t="s">
        <v>839</v>
      </c>
      <c r="I395" s="124" t="s">
        <v>840</v>
      </c>
    </row>
    <row r="396" spans="2:9" ht="22.5" x14ac:dyDescent="0.2">
      <c r="B396" s="131">
        <v>8781</v>
      </c>
      <c r="C396" s="132" t="s">
        <v>838</v>
      </c>
      <c r="D396" s="131" t="s">
        <v>157</v>
      </c>
      <c r="E396" s="133">
        <v>50</v>
      </c>
      <c r="F396" s="134" t="s">
        <v>666</v>
      </c>
      <c r="G396" s="131" t="s">
        <v>213</v>
      </c>
      <c r="H396" s="132" t="s">
        <v>671</v>
      </c>
      <c r="I396" s="124" t="s">
        <v>840</v>
      </c>
    </row>
    <row r="397" spans="2:9" x14ac:dyDescent="0.2">
      <c r="B397" s="127">
        <v>8788</v>
      </c>
      <c r="C397" s="128" t="s">
        <v>841</v>
      </c>
      <c r="D397" s="127" t="s">
        <v>157</v>
      </c>
      <c r="E397" s="129">
        <v>23.05</v>
      </c>
      <c r="F397" s="130" t="s">
        <v>842</v>
      </c>
      <c r="G397" s="127"/>
      <c r="H397" s="128"/>
      <c r="I397" s="128"/>
    </row>
    <row r="398" spans="2:9" x14ac:dyDescent="0.2">
      <c r="B398" s="127">
        <v>8789</v>
      </c>
      <c r="C398" s="128" t="s">
        <v>843</v>
      </c>
      <c r="D398" s="127" t="s">
        <v>157</v>
      </c>
      <c r="E398" s="129">
        <v>54.9</v>
      </c>
      <c r="F398" s="130" t="s">
        <v>844</v>
      </c>
      <c r="G398" s="127">
        <v>430</v>
      </c>
      <c r="H398" s="128"/>
      <c r="I398" s="128"/>
    </row>
    <row r="399" spans="2:9" x14ac:dyDescent="0.2">
      <c r="B399" s="123">
        <v>8790</v>
      </c>
      <c r="C399" s="124" t="s">
        <v>843</v>
      </c>
      <c r="D399" s="123" t="s">
        <v>157</v>
      </c>
      <c r="E399" s="125">
        <v>42.4</v>
      </c>
      <c r="F399" s="126" t="s">
        <v>845</v>
      </c>
      <c r="G399" s="123" t="s">
        <v>178</v>
      </c>
      <c r="H399" s="124" t="s">
        <v>846</v>
      </c>
      <c r="I399" s="128"/>
    </row>
    <row r="400" spans="2:9" x14ac:dyDescent="0.2">
      <c r="B400" s="123">
        <v>8791</v>
      </c>
      <c r="C400" s="124" t="s">
        <v>843</v>
      </c>
      <c r="D400" s="123" t="s">
        <v>157</v>
      </c>
      <c r="E400" s="125">
        <v>46</v>
      </c>
      <c r="F400" s="126" t="s">
        <v>845</v>
      </c>
      <c r="G400" s="123" t="s">
        <v>847</v>
      </c>
      <c r="H400" s="124" t="s">
        <v>848</v>
      </c>
      <c r="I400" s="128"/>
    </row>
    <row r="401" spans="2:9" x14ac:dyDescent="0.2">
      <c r="B401" s="123">
        <v>8792</v>
      </c>
      <c r="C401" s="124" t="s">
        <v>843</v>
      </c>
      <c r="D401" s="123" t="s">
        <v>157</v>
      </c>
      <c r="E401" s="125">
        <v>52.75</v>
      </c>
      <c r="F401" s="126" t="s">
        <v>849</v>
      </c>
      <c r="G401" s="123" t="s">
        <v>384</v>
      </c>
      <c r="H401" s="124" t="s">
        <v>850</v>
      </c>
      <c r="I401" s="128"/>
    </row>
    <row r="402" spans="2:9" ht="22.5" x14ac:dyDescent="0.2">
      <c r="B402" s="131">
        <v>8794</v>
      </c>
      <c r="C402" s="132" t="s">
        <v>851</v>
      </c>
      <c r="D402" s="131" t="s">
        <v>157</v>
      </c>
      <c r="E402" s="133">
        <v>23.25</v>
      </c>
      <c r="F402" s="134" t="s">
        <v>852</v>
      </c>
      <c r="G402" s="131"/>
      <c r="H402" s="132" t="s">
        <v>853</v>
      </c>
      <c r="I402" s="128"/>
    </row>
    <row r="403" spans="2:9" ht="22.5" x14ac:dyDescent="0.2">
      <c r="B403" s="131">
        <v>8795</v>
      </c>
      <c r="C403" s="132" t="s">
        <v>854</v>
      </c>
      <c r="D403" s="131" t="s">
        <v>157</v>
      </c>
      <c r="E403" s="133">
        <v>34.5</v>
      </c>
      <c r="F403" s="134" t="s">
        <v>855</v>
      </c>
      <c r="G403" s="131"/>
      <c r="H403" s="132" t="s">
        <v>856</v>
      </c>
      <c r="I403" s="128"/>
    </row>
    <row r="404" spans="2:9" ht="22.5" x14ac:dyDescent="0.2">
      <c r="B404" s="127">
        <v>8796</v>
      </c>
      <c r="C404" s="128" t="s">
        <v>851</v>
      </c>
      <c r="D404" s="127" t="s">
        <v>157</v>
      </c>
      <c r="E404" s="129">
        <v>31</v>
      </c>
      <c r="F404" s="130" t="s">
        <v>857</v>
      </c>
      <c r="G404" s="127"/>
      <c r="H404" s="128" t="s">
        <v>858</v>
      </c>
      <c r="I404" s="128"/>
    </row>
    <row r="405" spans="2:9" ht="22.5" x14ac:dyDescent="0.2">
      <c r="B405" s="131">
        <v>8798</v>
      </c>
      <c r="C405" s="132" t="s">
        <v>859</v>
      </c>
      <c r="D405" s="131" t="s">
        <v>157</v>
      </c>
      <c r="E405" s="133">
        <v>32</v>
      </c>
      <c r="F405" s="134" t="s">
        <v>860</v>
      </c>
      <c r="G405" s="131"/>
      <c r="H405" s="132" t="s">
        <v>861</v>
      </c>
      <c r="I405" s="128"/>
    </row>
    <row r="406" spans="2:9" ht="22.5" x14ac:dyDescent="0.2">
      <c r="B406" s="131">
        <v>8799</v>
      </c>
      <c r="C406" s="132" t="s">
        <v>862</v>
      </c>
      <c r="D406" s="131" t="s">
        <v>157</v>
      </c>
      <c r="E406" s="133">
        <v>40.6</v>
      </c>
      <c r="F406" s="134" t="s">
        <v>863</v>
      </c>
      <c r="G406" s="131"/>
      <c r="H406" s="132" t="s">
        <v>864</v>
      </c>
      <c r="I406" s="128"/>
    </row>
    <row r="407" spans="2:9" ht="22.5" x14ac:dyDescent="0.2">
      <c r="B407" s="127">
        <v>8800</v>
      </c>
      <c r="C407" s="128" t="s">
        <v>865</v>
      </c>
      <c r="D407" s="127" t="s">
        <v>208</v>
      </c>
      <c r="E407" s="129">
        <v>0.54</v>
      </c>
      <c r="F407" s="130"/>
      <c r="G407" s="127"/>
      <c r="H407" s="128"/>
      <c r="I407" s="124" t="s">
        <v>866</v>
      </c>
    </row>
    <row r="408" spans="2:9" x14ac:dyDescent="0.2">
      <c r="B408" s="123">
        <v>8801</v>
      </c>
      <c r="C408" s="124" t="s">
        <v>865</v>
      </c>
      <c r="D408" s="123" t="s">
        <v>157</v>
      </c>
      <c r="E408" s="125">
        <v>12.3</v>
      </c>
      <c r="F408" s="126" t="s">
        <v>867</v>
      </c>
      <c r="G408" s="123">
        <v>160</v>
      </c>
      <c r="H408" s="124" t="s">
        <v>868</v>
      </c>
      <c r="I408" s="128"/>
    </row>
    <row r="409" spans="2:9" x14ac:dyDescent="0.2">
      <c r="B409" s="123">
        <v>8802</v>
      </c>
      <c r="C409" s="124" t="s">
        <v>865</v>
      </c>
      <c r="D409" s="123" t="s">
        <v>157</v>
      </c>
      <c r="E409" s="125">
        <v>17.649999999999999</v>
      </c>
      <c r="F409" s="126" t="s">
        <v>869</v>
      </c>
      <c r="G409" s="123">
        <v>234</v>
      </c>
      <c r="H409" s="124" t="s">
        <v>868</v>
      </c>
      <c r="I409" s="128"/>
    </row>
    <row r="410" spans="2:9" x14ac:dyDescent="0.2">
      <c r="B410" s="123">
        <v>8803</v>
      </c>
      <c r="C410" s="124" t="s">
        <v>865</v>
      </c>
      <c r="D410" s="123" t="s">
        <v>157</v>
      </c>
      <c r="E410" s="125">
        <v>19.850000000000001</v>
      </c>
      <c r="F410" s="126" t="s">
        <v>870</v>
      </c>
      <c r="G410" s="123">
        <v>260</v>
      </c>
      <c r="H410" s="124" t="s">
        <v>868</v>
      </c>
      <c r="I410" s="128"/>
    </row>
    <row r="411" spans="2:9" x14ac:dyDescent="0.2">
      <c r="B411" s="123">
        <v>8804</v>
      </c>
      <c r="C411" s="124" t="s">
        <v>865</v>
      </c>
      <c r="D411" s="123" t="s">
        <v>157</v>
      </c>
      <c r="E411" s="125">
        <v>22.25</v>
      </c>
      <c r="F411" s="126" t="s">
        <v>871</v>
      </c>
      <c r="G411" s="123">
        <v>300</v>
      </c>
      <c r="H411" s="124" t="s">
        <v>868</v>
      </c>
      <c r="I411" s="128"/>
    </row>
    <row r="412" spans="2:9" x14ac:dyDescent="0.2">
      <c r="B412" s="123">
        <v>8805</v>
      </c>
      <c r="C412" s="124" t="s">
        <v>865</v>
      </c>
      <c r="D412" s="123" t="s">
        <v>157</v>
      </c>
      <c r="E412" s="125">
        <v>23.1</v>
      </c>
      <c r="F412" s="126" t="s">
        <v>872</v>
      </c>
      <c r="G412" s="123">
        <v>300</v>
      </c>
      <c r="H412" s="124" t="s">
        <v>868</v>
      </c>
      <c r="I412" s="128"/>
    </row>
    <row r="413" spans="2:9" x14ac:dyDescent="0.2">
      <c r="B413" s="123">
        <v>8806</v>
      </c>
      <c r="C413" s="124" t="s">
        <v>865</v>
      </c>
      <c r="D413" s="123" t="s">
        <v>157</v>
      </c>
      <c r="E413" s="125">
        <v>13.4</v>
      </c>
      <c r="F413" s="126" t="s">
        <v>873</v>
      </c>
      <c r="G413" s="123">
        <v>165</v>
      </c>
      <c r="H413" s="124" t="s">
        <v>868</v>
      </c>
      <c r="I413" s="128"/>
    </row>
    <row r="414" spans="2:9" x14ac:dyDescent="0.2">
      <c r="B414" s="123">
        <v>8807</v>
      </c>
      <c r="C414" s="124" t="s">
        <v>865</v>
      </c>
      <c r="D414" s="123" t="s">
        <v>157</v>
      </c>
      <c r="E414" s="125">
        <v>20.8</v>
      </c>
      <c r="F414" s="126" t="s">
        <v>873</v>
      </c>
      <c r="G414" s="123">
        <v>285</v>
      </c>
      <c r="H414" s="124" t="s">
        <v>874</v>
      </c>
      <c r="I414" s="124" t="s">
        <v>875</v>
      </c>
    </row>
    <row r="415" spans="2:9" x14ac:dyDescent="0.2">
      <c r="B415" s="123">
        <v>8808</v>
      </c>
      <c r="C415" s="124" t="s">
        <v>865</v>
      </c>
      <c r="D415" s="123" t="s">
        <v>157</v>
      </c>
      <c r="E415" s="125">
        <v>22.85</v>
      </c>
      <c r="F415" s="126" t="s">
        <v>869</v>
      </c>
      <c r="G415" s="123">
        <v>340</v>
      </c>
      <c r="H415" s="124" t="s">
        <v>874</v>
      </c>
      <c r="I415" s="124" t="s">
        <v>875</v>
      </c>
    </row>
    <row r="416" spans="2:9" x14ac:dyDescent="0.2">
      <c r="B416" s="123">
        <v>8809</v>
      </c>
      <c r="C416" s="124" t="s">
        <v>865</v>
      </c>
      <c r="D416" s="123" t="s">
        <v>157</v>
      </c>
      <c r="E416" s="125">
        <v>26.4</v>
      </c>
      <c r="F416" s="126" t="s">
        <v>870</v>
      </c>
      <c r="G416" s="123">
        <v>360</v>
      </c>
      <c r="H416" s="124" t="s">
        <v>874</v>
      </c>
      <c r="I416" s="124" t="s">
        <v>875</v>
      </c>
    </row>
    <row r="417" spans="2:9" x14ac:dyDescent="0.2">
      <c r="B417" s="123">
        <v>8810</v>
      </c>
      <c r="C417" s="124" t="s">
        <v>865</v>
      </c>
      <c r="D417" s="123" t="s">
        <v>157</v>
      </c>
      <c r="E417" s="125">
        <v>26.75</v>
      </c>
      <c r="F417" s="126" t="s">
        <v>871</v>
      </c>
      <c r="G417" s="123">
        <v>362</v>
      </c>
      <c r="H417" s="124" t="s">
        <v>874</v>
      </c>
      <c r="I417" s="124" t="s">
        <v>875</v>
      </c>
    </row>
    <row r="418" spans="2:9" x14ac:dyDescent="0.2">
      <c r="B418" s="123">
        <v>8811</v>
      </c>
      <c r="C418" s="124" t="s">
        <v>865</v>
      </c>
      <c r="D418" s="123" t="s">
        <v>157</v>
      </c>
      <c r="E418" s="125">
        <v>27.5</v>
      </c>
      <c r="F418" s="126" t="s">
        <v>872</v>
      </c>
      <c r="G418" s="123">
        <v>362</v>
      </c>
      <c r="H418" s="124" t="s">
        <v>874</v>
      </c>
      <c r="I418" s="124" t="s">
        <v>875</v>
      </c>
    </row>
    <row r="419" spans="2:9" x14ac:dyDescent="0.2">
      <c r="B419" s="127">
        <v>8820</v>
      </c>
      <c r="C419" s="128" t="s">
        <v>876</v>
      </c>
      <c r="D419" s="127" t="s">
        <v>157</v>
      </c>
      <c r="E419" s="129">
        <v>1.75</v>
      </c>
      <c r="F419" s="130" t="s">
        <v>877</v>
      </c>
      <c r="G419" s="127"/>
      <c r="H419" s="128"/>
      <c r="I419" s="128"/>
    </row>
    <row r="420" spans="2:9" x14ac:dyDescent="0.2">
      <c r="B420" s="127">
        <v>8821</v>
      </c>
      <c r="C420" s="128" t="s">
        <v>878</v>
      </c>
      <c r="D420" s="127" t="s">
        <v>157</v>
      </c>
      <c r="E420" s="129">
        <v>1.5</v>
      </c>
      <c r="F420" s="130" t="s">
        <v>879</v>
      </c>
      <c r="G420" s="127"/>
      <c r="H420" s="128"/>
      <c r="I420" s="128"/>
    </row>
    <row r="421" spans="2:9" ht="22.5" x14ac:dyDescent="0.2">
      <c r="B421" s="127">
        <v>8822</v>
      </c>
      <c r="C421" s="128" t="s">
        <v>880</v>
      </c>
      <c r="D421" s="127" t="s">
        <v>157</v>
      </c>
      <c r="E421" s="129">
        <v>52.26</v>
      </c>
      <c r="F421" s="130" t="s">
        <v>881</v>
      </c>
      <c r="G421" s="127">
        <v>230</v>
      </c>
      <c r="H421" s="128"/>
      <c r="I421" s="128"/>
    </row>
    <row r="422" spans="2:9" x14ac:dyDescent="0.2">
      <c r="B422" s="127">
        <v>8823</v>
      </c>
      <c r="C422" s="128" t="s">
        <v>882</v>
      </c>
      <c r="D422" s="127" t="s">
        <v>157</v>
      </c>
      <c r="E422" s="129">
        <v>115</v>
      </c>
      <c r="F422" s="130" t="s">
        <v>883</v>
      </c>
      <c r="G422" s="127">
        <v>700</v>
      </c>
      <c r="H422" s="128"/>
      <c r="I422" s="128"/>
    </row>
    <row r="423" spans="2:9" x14ac:dyDescent="0.2">
      <c r="B423" s="127">
        <v>8824</v>
      </c>
      <c r="C423" s="128" t="s">
        <v>329</v>
      </c>
      <c r="D423" s="127" t="s">
        <v>157</v>
      </c>
      <c r="E423" s="129">
        <v>62.9</v>
      </c>
      <c r="F423" s="130" t="s">
        <v>884</v>
      </c>
      <c r="G423" s="127" t="s">
        <v>885</v>
      </c>
      <c r="H423" s="128"/>
      <c r="I423" s="128"/>
    </row>
    <row r="424" spans="2:9" ht="22.5" x14ac:dyDescent="0.2">
      <c r="B424" s="127">
        <v>8825</v>
      </c>
      <c r="C424" s="128" t="s">
        <v>329</v>
      </c>
      <c r="D424" s="127" t="s">
        <v>157</v>
      </c>
      <c r="E424" s="129">
        <v>118.77</v>
      </c>
      <c r="F424" s="130" t="s">
        <v>886</v>
      </c>
      <c r="G424" s="127" t="s">
        <v>887</v>
      </c>
      <c r="H424" s="128"/>
      <c r="I424" s="128"/>
    </row>
    <row r="425" spans="2:9" x14ac:dyDescent="0.2">
      <c r="B425" s="123">
        <v>8840</v>
      </c>
      <c r="C425" s="124" t="s">
        <v>888</v>
      </c>
      <c r="D425" s="123" t="s">
        <v>157</v>
      </c>
      <c r="E425" s="125">
        <v>38.65</v>
      </c>
      <c r="F425" s="126" t="s">
        <v>889</v>
      </c>
      <c r="G425" s="123" t="s">
        <v>890</v>
      </c>
      <c r="H425" s="124" t="s">
        <v>891</v>
      </c>
      <c r="I425" s="128"/>
    </row>
    <row r="426" spans="2:9" ht="22.5" x14ac:dyDescent="0.2">
      <c r="B426" s="127">
        <v>8841</v>
      </c>
      <c r="C426" s="128" t="s">
        <v>892</v>
      </c>
      <c r="D426" s="127" t="s">
        <v>157</v>
      </c>
      <c r="E426" s="129">
        <v>30.5</v>
      </c>
      <c r="F426" s="130" t="s">
        <v>893</v>
      </c>
      <c r="G426" s="127">
        <v>200</v>
      </c>
      <c r="H426" s="128"/>
      <c r="I426" s="128"/>
    </row>
    <row r="427" spans="2:9" ht="22.5" x14ac:dyDescent="0.2">
      <c r="B427" s="127">
        <v>8842</v>
      </c>
      <c r="C427" s="128" t="s">
        <v>894</v>
      </c>
      <c r="D427" s="127" t="s">
        <v>157</v>
      </c>
      <c r="E427" s="129">
        <v>14.66</v>
      </c>
      <c r="F427" s="130" t="s">
        <v>895</v>
      </c>
      <c r="G427" s="127"/>
      <c r="H427" s="128"/>
      <c r="I427" s="128"/>
    </row>
    <row r="428" spans="2:9" ht="22.5" x14ac:dyDescent="0.2">
      <c r="B428" s="127">
        <v>8843</v>
      </c>
      <c r="C428" s="128" t="s">
        <v>896</v>
      </c>
      <c r="D428" s="127" t="s">
        <v>157</v>
      </c>
      <c r="E428" s="129">
        <v>13.6</v>
      </c>
      <c r="F428" s="130" t="s">
        <v>897</v>
      </c>
      <c r="G428" s="127"/>
      <c r="H428" s="128"/>
      <c r="I428" s="128"/>
    </row>
    <row r="429" spans="2:9" ht="22.5" x14ac:dyDescent="0.2">
      <c r="B429" s="123">
        <v>8844</v>
      </c>
      <c r="C429" s="124" t="s">
        <v>898</v>
      </c>
      <c r="D429" s="123" t="s">
        <v>157</v>
      </c>
      <c r="E429" s="125">
        <v>75</v>
      </c>
      <c r="F429" s="126" t="s">
        <v>899</v>
      </c>
      <c r="G429" s="123">
        <v>400</v>
      </c>
      <c r="H429" s="124" t="s">
        <v>900</v>
      </c>
      <c r="I429" s="128"/>
    </row>
    <row r="430" spans="2:9" ht="22.5" x14ac:dyDescent="0.2">
      <c r="B430" s="123">
        <v>8845</v>
      </c>
      <c r="C430" s="124" t="s">
        <v>901</v>
      </c>
      <c r="D430" s="123" t="s">
        <v>157</v>
      </c>
      <c r="E430" s="125">
        <v>31</v>
      </c>
      <c r="F430" s="126" t="s">
        <v>902</v>
      </c>
      <c r="G430" s="123">
        <v>340</v>
      </c>
      <c r="H430" s="124" t="s">
        <v>903</v>
      </c>
      <c r="I430" s="128"/>
    </row>
    <row r="431" spans="2:9" ht="22.5" x14ac:dyDescent="0.2">
      <c r="B431" s="131">
        <v>8846</v>
      </c>
      <c r="C431" s="132" t="s">
        <v>901</v>
      </c>
      <c r="D431" s="131" t="s">
        <v>157</v>
      </c>
      <c r="E431" s="133">
        <v>19.25</v>
      </c>
      <c r="F431" s="134" t="s">
        <v>904</v>
      </c>
      <c r="G431" s="131">
        <v>340</v>
      </c>
      <c r="H431" s="132" t="s">
        <v>903</v>
      </c>
      <c r="I431" s="128"/>
    </row>
    <row r="432" spans="2:9" ht="33.75" x14ac:dyDescent="0.2">
      <c r="B432" s="131">
        <v>8847</v>
      </c>
      <c r="C432" s="132" t="s">
        <v>905</v>
      </c>
      <c r="D432" s="131" t="s">
        <v>157</v>
      </c>
      <c r="E432" s="133">
        <v>29.45</v>
      </c>
      <c r="F432" s="134" t="s">
        <v>906</v>
      </c>
      <c r="G432" s="131"/>
      <c r="H432" s="132" t="s">
        <v>907</v>
      </c>
      <c r="I432" s="128"/>
    </row>
    <row r="433" spans="2:9" ht="22.5" x14ac:dyDescent="0.2">
      <c r="B433" s="127">
        <v>8848</v>
      </c>
      <c r="C433" s="128" t="s">
        <v>908</v>
      </c>
      <c r="D433" s="127" t="s">
        <v>157</v>
      </c>
      <c r="E433" s="129">
        <v>48.9</v>
      </c>
      <c r="F433" s="130" t="s">
        <v>909</v>
      </c>
      <c r="G433" s="127">
        <v>310</v>
      </c>
      <c r="H433" s="128"/>
      <c r="I433" s="128"/>
    </row>
    <row r="434" spans="2:9" ht="33.75" x14ac:dyDescent="0.2">
      <c r="B434" s="127">
        <v>8849</v>
      </c>
      <c r="C434" s="128" t="s">
        <v>898</v>
      </c>
      <c r="D434" s="127" t="s">
        <v>157</v>
      </c>
      <c r="E434" s="129">
        <v>52</v>
      </c>
      <c r="F434" s="130" t="s">
        <v>910</v>
      </c>
      <c r="G434" s="127"/>
      <c r="H434" s="128"/>
      <c r="I434" s="128"/>
    </row>
    <row r="435" spans="2:9" ht="22.5" x14ac:dyDescent="0.2">
      <c r="B435" s="127">
        <v>8850</v>
      </c>
      <c r="C435" s="128" t="s">
        <v>898</v>
      </c>
      <c r="D435" s="127" t="s">
        <v>157</v>
      </c>
      <c r="E435" s="129">
        <v>45.5</v>
      </c>
      <c r="F435" s="130" t="s">
        <v>911</v>
      </c>
      <c r="G435" s="127">
        <v>260</v>
      </c>
      <c r="H435" s="128"/>
      <c r="I435" s="128"/>
    </row>
    <row r="436" spans="2:9" ht="22.5" x14ac:dyDescent="0.2">
      <c r="B436" s="127">
        <v>8851</v>
      </c>
      <c r="C436" s="128" t="s">
        <v>912</v>
      </c>
      <c r="D436" s="127" t="s">
        <v>157</v>
      </c>
      <c r="E436" s="129">
        <v>41</v>
      </c>
      <c r="F436" s="130" t="s">
        <v>913</v>
      </c>
      <c r="G436" s="127">
        <v>230</v>
      </c>
      <c r="H436" s="128"/>
      <c r="I436" s="128"/>
    </row>
    <row r="437" spans="2:9" ht="22.5" x14ac:dyDescent="0.2">
      <c r="B437" s="127">
        <v>8852</v>
      </c>
      <c r="C437" s="128" t="s">
        <v>898</v>
      </c>
      <c r="D437" s="127" t="s">
        <v>157</v>
      </c>
      <c r="E437" s="129">
        <v>65.3</v>
      </c>
      <c r="F437" s="130" t="s">
        <v>914</v>
      </c>
      <c r="G437" s="127">
        <v>410</v>
      </c>
      <c r="H437" s="128"/>
      <c r="I437" s="128"/>
    </row>
    <row r="438" spans="2:9" ht="22.5" x14ac:dyDescent="0.2">
      <c r="B438" s="143">
        <v>8853</v>
      </c>
      <c r="C438" s="144" t="s">
        <v>898</v>
      </c>
      <c r="D438" s="143" t="s">
        <v>157</v>
      </c>
      <c r="E438" s="145">
        <v>45</v>
      </c>
      <c r="F438" s="146" t="s">
        <v>915</v>
      </c>
      <c r="G438" s="143">
        <v>410</v>
      </c>
      <c r="H438" s="144"/>
      <c r="I438" s="144"/>
    </row>
    <row r="439" spans="2:9" x14ac:dyDescent="0.2">
      <c r="B439" s="127">
        <v>8854</v>
      </c>
      <c r="C439" s="128" t="s">
        <v>916</v>
      </c>
      <c r="D439" s="127" t="s">
        <v>157</v>
      </c>
      <c r="E439" s="129">
        <v>96.2</v>
      </c>
      <c r="F439" s="130" t="s">
        <v>917</v>
      </c>
      <c r="G439" s="127" t="s">
        <v>918</v>
      </c>
      <c r="H439" s="128"/>
      <c r="I439" s="128"/>
    </row>
    <row r="440" spans="2:9" ht="33.75" x14ac:dyDescent="0.2">
      <c r="B440" s="131">
        <v>8870</v>
      </c>
      <c r="C440" s="132" t="s">
        <v>919</v>
      </c>
      <c r="D440" s="131" t="s">
        <v>157</v>
      </c>
      <c r="E440" s="133">
        <v>10.68</v>
      </c>
      <c r="F440" s="134" t="s">
        <v>920</v>
      </c>
      <c r="G440" s="131">
        <v>13.5</v>
      </c>
      <c r="H440" s="132" t="s">
        <v>921</v>
      </c>
      <c r="I440" s="128"/>
    </row>
    <row r="441" spans="2:9" x14ac:dyDescent="0.2">
      <c r="B441" s="127">
        <v>8871</v>
      </c>
      <c r="C441" s="128" t="s">
        <v>919</v>
      </c>
      <c r="D441" s="127" t="s">
        <v>157</v>
      </c>
      <c r="E441" s="129">
        <v>6.3</v>
      </c>
      <c r="F441" s="130" t="s">
        <v>922</v>
      </c>
      <c r="G441" s="127"/>
      <c r="H441" s="128"/>
      <c r="I441" s="128"/>
    </row>
    <row r="442" spans="2:9" x14ac:dyDescent="0.2">
      <c r="B442" s="127">
        <v>8872</v>
      </c>
      <c r="C442" s="128" t="s">
        <v>923</v>
      </c>
      <c r="D442" s="127" t="s">
        <v>157</v>
      </c>
      <c r="E442" s="129">
        <v>48.75</v>
      </c>
      <c r="F442" s="130" t="s">
        <v>924</v>
      </c>
      <c r="G442" s="127">
        <v>4.5</v>
      </c>
      <c r="H442" s="128"/>
      <c r="I442" s="128"/>
    </row>
    <row r="443" spans="2:9" ht="22.5" x14ac:dyDescent="0.2">
      <c r="B443" s="127">
        <v>8900</v>
      </c>
      <c r="C443" s="128" t="s">
        <v>925</v>
      </c>
      <c r="D443" s="127" t="s">
        <v>157</v>
      </c>
      <c r="E443" s="129">
        <v>474</v>
      </c>
      <c r="F443" s="130" t="s">
        <v>926</v>
      </c>
      <c r="G443" s="127">
        <v>420</v>
      </c>
      <c r="H443" s="128"/>
      <c r="I443" s="128"/>
    </row>
    <row r="444" spans="2:9" ht="22.5" x14ac:dyDescent="0.2">
      <c r="B444" s="127">
        <v>8901</v>
      </c>
      <c r="C444" s="128" t="s">
        <v>925</v>
      </c>
      <c r="D444" s="127" t="s">
        <v>157</v>
      </c>
      <c r="E444" s="129">
        <v>496</v>
      </c>
      <c r="F444" s="130" t="s">
        <v>927</v>
      </c>
      <c r="G444" s="127">
        <v>420</v>
      </c>
      <c r="H444" s="128"/>
      <c r="I444" s="128"/>
    </row>
    <row r="445" spans="2:9" ht="22.5" x14ac:dyDescent="0.2">
      <c r="B445" s="127">
        <v>8902</v>
      </c>
      <c r="C445" s="128" t="s">
        <v>925</v>
      </c>
      <c r="D445" s="127" t="s">
        <v>157</v>
      </c>
      <c r="E445" s="129">
        <v>582</v>
      </c>
      <c r="F445" s="130" t="s">
        <v>928</v>
      </c>
      <c r="G445" s="127">
        <v>650</v>
      </c>
      <c r="H445" s="128"/>
      <c r="I445" s="132" t="s">
        <v>929</v>
      </c>
    </row>
    <row r="446" spans="2:9" ht="22.5" x14ac:dyDescent="0.2">
      <c r="B446" s="127">
        <v>8903</v>
      </c>
      <c r="C446" s="128" t="s">
        <v>925</v>
      </c>
      <c r="D446" s="127" t="s">
        <v>157</v>
      </c>
      <c r="E446" s="129">
        <v>596</v>
      </c>
      <c r="F446" s="130" t="s">
        <v>930</v>
      </c>
      <c r="G446" s="127">
        <v>650</v>
      </c>
      <c r="H446" s="128"/>
      <c r="I446" s="132" t="s">
        <v>931</v>
      </c>
    </row>
    <row r="447" spans="2:9" ht="22.5" x14ac:dyDescent="0.2">
      <c r="B447" s="127">
        <v>8904</v>
      </c>
      <c r="C447" s="128" t="s">
        <v>925</v>
      </c>
      <c r="D447" s="127" t="s">
        <v>157</v>
      </c>
      <c r="E447" s="129">
        <v>780</v>
      </c>
      <c r="F447" s="130" t="s">
        <v>932</v>
      </c>
      <c r="G447" s="127">
        <v>450</v>
      </c>
      <c r="H447" s="128"/>
      <c r="I447" s="132" t="s">
        <v>933</v>
      </c>
    </row>
    <row r="448" spans="2:9" ht="22.5" x14ac:dyDescent="0.2">
      <c r="B448" s="127">
        <v>8905</v>
      </c>
      <c r="C448" s="128" t="s">
        <v>925</v>
      </c>
      <c r="D448" s="127" t="s">
        <v>157</v>
      </c>
      <c r="E448" s="129">
        <v>626</v>
      </c>
      <c r="F448" s="130" t="s">
        <v>934</v>
      </c>
      <c r="G448" s="127">
        <v>250</v>
      </c>
      <c r="H448" s="128"/>
      <c r="I448" s="128"/>
    </row>
    <row r="449" spans="2:9" x14ac:dyDescent="0.2">
      <c r="B449" s="127">
        <v>8906</v>
      </c>
      <c r="C449" s="128" t="s">
        <v>935</v>
      </c>
      <c r="D449" s="127" t="s">
        <v>157</v>
      </c>
      <c r="E449" s="129">
        <v>456</v>
      </c>
      <c r="F449" s="130" t="s">
        <v>936</v>
      </c>
      <c r="G449" s="127">
        <v>310</v>
      </c>
      <c r="H449" s="128"/>
      <c r="I449" s="128"/>
    </row>
    <row r="450" spans="2:9" ht="22.5" x14ac:dyDescent="0.2">
      <c r="B450" s="127">
        <v>8907</v>
      </c>
      <c r="C450" s="128" t="s">
        <v>935</v>
      </c>
      <c r="D450" s="127" t="s">
        <v>157</v>
      </c>
      <c r="E450" s="129">
        <v>487</v>
      </c>
      <c r="F450" s="130" t="s">
        <v>937</v>
      </c>
      <c r="G450" s="127">
        <v>350</v>
      </c>
      <c r="H450" s="128"/>
      <c r="I450" s="128"/>
    </row>
    <row r="451" spans="2:9" ht="22.5" x14ac:dyDescent="0.2">
      <c r="B451" s="131">
        <v>8908</v>
      </c>
      <c r="C451" s="132" t="s">
        <v>938</v>
      </c>
      <c r="D451" s="131" t="s">
        <v>157</v>
      </c>
      <c r="E451" s="133">
        <v>2945</v>
      </c>
      <c r="F451" s="134" t="s">
        <v>939</v>
      </c>
      <c r="G451" s="131">
        <v>1890</v>
      </c>
      <c r="H451" s="132" t="s">
        <v>940</v>
      </c>
      <c r="I451" s="132" t="s">
        <v>941</v>
      </c>
    </row>
    <row r="452" spans="2:9" ht="22.5" x14ac:dyDescent="0.2">
      <c r="B452" s="131">
        <v>8909</v>
      </c>
      <c r="C452" s="132" t="s">
        <v>925</v>
      </c>
      <c r="D452" s="131" t="s">
        <v>157</v>
      </c>
      <c r="E452" s="133">
        <v>5504</v>
      </c>
      <c r="F452" s="134" t="s">
        <v>942</v>
      </c>
      <c r="G452" s="131">
        <v>1890</v>
      </c>
      <c r="H452" s="132" t="s">
        <v>940</v>
      </c>
      <c r="I452" s="132" t="s">
        <v>943</v>
      </c>
    </row>
    <row r="453" spans="2:9" ht="22.5" x14ac:dyDescent="0.2">
      <c r="B453" s="123">
        <v>8910</v>
      </c>
      <c r="C453" s="124" t="s">
        <v>944</v>
      </c>
      <c r="D453" s="123" t="s">
        <v>157</v>
      </c>
      <c r="E453" s="125">
        <v>10750</v>
      </c>
      <c r="F453" s="126" t="s">
        <v>945</v>
      </c>
      <c r="G453" s="123">
        <v>2850</v>
      </c>
      <c r="H453" s="124" t="s">
        <v>946</v>
      </c>
      <c r="I453" s="124" t="s">
        <v>943</v>
      </c>
    </row>
    <row r="454" spans="2:9" x14ac:dyDescent="0.2">
      <c r="B454" s="123">
        <v>8911</v>
      </c>
      <c r="C454" s="124" t="s">
        <v>947</v>
      </c>
      <c r="D454" s="123" t="s">
        <v>157</v>
      </c>
      <c r="E454" s="125">
        <v>621</v>
      </c>
      <c r="F454" s="126" t="s">
        <v>948</v>
      </c>
      <c r="G454" s="123">
        <v>675</v>
      </c>
      <c r="H454" s="124" t="s">
        <v>949</v>
      </c>
      <c r="I454" s="124" t="s">
        <v>950</v>
      </c>
    </row>
    <row r="455" spans="2:9" x14ac:dyDescent="0.2">
      <c r="B455" s="123">
        <v>8912</v>
      </c>
      <c r="C455" s="124" t="s">
        <v>947</v>
      </c>
      <c r="D455" s="123" t="s">
        <v>157</v>
      </c>
      <c r="E455" s="125">
        <v>596</v>
      </c>
      <c r="F455" s="126" t="s">
        <v>951</v>
      </c>
      <c r="G455" s="123">
        <v>420</v>
      </c>
      <c r="H455" s="124" t="s">
        <v>949</v>
      </c>
      <c r="I455" s="124" t="s">
        <v>950</v>
      </c>
    </row>
    <row r="456" spans="2:9" x14ac:dyDescent="0.2">
      <c r="B456" s="127">
        <v>8913</v>
      </c>
      <c r="C456" s="128" t="s">
        <v>925</v>
      </c>
      <c r="D456" s="127" t="s">
        <v>157</v>
      </c>
      <c r="E456" s="129">
        <v>576</v>
      </c>
      <c r="F456" s="130" t="s">
        <v>952</v>
      </c>
      <c r="G456" s="127">
        <v>726</v>
      </c>
      <c r="H456" s="128"/>
      <c r="I456" s="128"/>
    </row>
    <row r="457" spans="2:9" ht="22.5" x14ac:dyDescent="0.2">
      <c r="B457" s="127">
        <v>8914</v>
      </c>
      <c r="C457" s="128" t="s">
        <v>953</v>
      </c>
      <c r="D457" s="127" t="s">
        <v>157</v>
      </c>
      <c r="E457" s="129">
        <v>1316</v>
      </c>
      <c r="F457" s="130" t="s">
        <v>954</v>
      </c>
      <c r="G457" s="127">
        <v>669</v>
      </c>
      <c r="H457" s="128"/>
      <c r="I457" s="128"/>
    </row>
    <row r="458" spans="2:9" ht="22.5" x14ac:dyDescent="0.2">
      <c r="B458" s="127">
        <v>8915</v>
      </c>
      <c r="C458" s="128" t="s">
        <v>955</v>
      </c>
      <c r="D458" s="127" t="s">
        <v>157</v>
      </c>
      <c r="E458" s="129">
        <v>697</v>
      </c>
      <c r="F458" s="130" t="s">
        <v>956</v>
      </c>
      <c r="G458" s="127">
        <v>850</v>
      </c>
      <c r="H458" s="128"/>
      <c r="I458" s="128"/>
    </row>
    <row r="459" spans="2:9" ht="22.5" x14ac:dyDescent="0.2">
      <c r="B459" s="127">
        <v>8916</v>
      </c>
      <c r="C459" s="128" t="s">
        <v>955</v>
      </c>
      <c r="D459" s="127" t="s">
        <v>157</v>
      </c>
      <c r="E459" s="129">
        <v>1075</v>
      </c>
      <c r="F459" s="130" t="s">
        <v>957</v>
      </c>
      <c r="G459" s="127">
        <v>550</v>
      </c>
      <c r="H459" s="128"/>
      <c r="I459" s="128"/>
    </row>
    <row r="460" spans="2:9" x14ac:dyDescent="0.2">
      <c r="B460" s="127">
        <v>8917</v>
      </c>
      <c r="C460" s="128" t="s">
        <v>958</v>
      </c>
      <c r="D460" s="127" t="s">
        <v>157</v>
      </c>
      <c r="E460" s="129">
        <v>447</v>
      </c>
      <c r="F460" s="130" t="s">
        <v>959</v>
      </c>
      <c r="G460" s="127">
        <v>290</v>
      </c>
      <c r="H460" s="128"/>
      <c r="I460" s="128"/>
    </row>
    <row r="461" spans="2:9" ht="33.75" x14ac:dyDescent="0.2">
      <c r="B461" s="127">
        <v>8943</v>
      </c>
      <c r="C461" s="128" t="s">
        <v>960</v>
      </c>
      <c r="D461" s="127" t="s">
        <v>157</v>
      </c>
      <c r="E461" s="129">
        <v>19.850000000000001</v>
      </c>
      <c r="F461" s="130" t="s">
        <v>961</v>
      </c>
      <c r="G461" s="127">
        <v>30</v>
      </c>
      <c r="H461" s="128"/>
      <c r="I461" s="124" t="s">
        <v>962</v>
      </c>
    </row>
    <row r="462" spans="2:9" ht="22.5" x14ac:dyDescent="0.2">
      <c r="B462" s="127">
        <v>8944</v>
      </c>
      <c r="C462" s="128" t="s">
        <v>963</v>
      </c>
      <c r="D462" s="127" t="s">
        <v>157</v>
      </c>
      <c r="E462" s="129">
        <v>14.5</v>
      </c>
      <c r="F462" s="130" t="s">
        <v>640</v>
      </c>
      <c r="G462" s="127"/>
      <c r="H462" s="128"/>
      <c r="I462" s="124" t="s">
        <v>964</v>
      </c>
    </row>
    <row r="463" spans="2:9" ht="22.5" x14ac:dyDescent="0.2">
      <c r="B463" s="127">
        <v>8945</v>
      </c>
      <c r="C463" s="128" t="s">
        <v>965</v>
      </c>
      <c r="D463" s="127" t="s">
        <v>157</v>
      </c>
      <c r="E463" s="129">
        <v>6.3</v>
      </c>
      <c r="F463" s="130" t="s">
        <v>966</v>
      </c>
      <c r="G463" s="127"/>
      <c r="H463" s="128"/>
      <c r="I463" s="128"/>
    </row>
    <row r="464" spans="2:9" ht="22.5" x14ac:dyDescent="0.2">
      <c r="B464" s="127">
        <v>9999</v>
      </c>
      <c r="C464" s="128" t="s">
        <v>967</v>
      </c>
      <c r="D464" s="127"/>
      <c r="E464" s="129"/>
      <c r="F464" s="130"/>
      <c r="G464" s="127"/>
      <c r="H464" s="128"/>
      <c r="I464" s="128"/>
    </row>
    <row r="465" spans="1:9" ht="35.450000000000003" customHeight="1" x14ac:dyDescent="0.2">
      <c r="A465" s="557" t="s">
        <v>968</v>
      </c>
      <c r="B465" s="557"/>
      <c r="C465" s="557"/>
      <c r="D465" s="557"/>
      <c r="E465" s="557"/>
      <c r="F465" s="557"/>
      <c r="G465" s="557"/>
      <c r="H465" s="557"/>
      <c r="I465" s="558"/>
    </row>
    <row r="466" spans="1:9" ht="21.95" customHeight="1" x14ac:dyDescent="0.2">
      <c r="A466" s="550" t="s">
        <v>969</v>
      </c>
      <c r="B466" s="550"/>
      <c r="C466" s="550"/>
      <c r="D466" s="550"/>
      <c r="E466" s="550"/>
      <c r="F466" s="550"/>
      <c r="G466" s="550"/>
      <c r="H466" s="550"/>
      <c r="I466" s="551"/>
    </row>
    <row r="467" spans="1:9" ht="36.950000000000003" customHeight="1" x14ac:dyDescent="0.2">
      <c r="A467" s="549" t="s">
        <v>970</v>
      </c>
      <c r="B467" s="550"/>
      <c r="C467" s="550"/>
      <c r="D467" s="550"/>
      <c r="E467" s="550"/>
      <c r="F467" s="550"/>
      <c r="G467" s="550"/>
      <c r="H467" s="550"/>
      <c r="I467" s="551"/>
    </row>
    <row r="468" spans="1:9" ht="25.5" customHeight="1" x14ac:dyDescent="0.2">
      <c r="A468" s="549" t="s">
        <v>971</v>
      </c>
      <c r="B468" s="550"/>
      <c r="C468" s="550"/>
      <c r="D468" s="550"/>
      <c r="E468" s="550"/>
      <c r="F468" s="550"/>
      <c r="G468" s="550"/>
      <c r="H468" s="550"/>
      <c r="I468" s="551"/>
    </row>
    <row r="469" spans="1:9" ht="25.5" customHeight="1" x14ac:dyDescent="0.2">
      <c r="A469" s="549" t="s">
        <v>972</v>
      </c>
      <c r="B469" s="550"/>
      <c r="C469" s="550"/>
      <c r="D469" s="550"/>
      <c r="E469" s="550"/>
      <c r="F469" s="550"/>
      <c r="G469" s="550"/>
      <c r="H469" s="550"/>
      <c r="I469" s="551"/>
    </row>
    <row r="470" spans="1:9" x14ac:dyDescent="0.2">
      <c r="A470" s="549" t="s">
        <v>973</v>
      </c>
      <c r="B470" s="550"/>
      <c r="C470" s="550"/>
      <c r="D470" s="550"/>
      <c r="E470" s="550"/>
      <c r="F470" s="550"/>
      <c r="G470" s="550"/>
      <c r="H470" s="550"/>
      <c r="I470" s="551"/>
    </row>
  </sheetData>
  <autoFilter ref="B3:I464" xr:uid="{00000000-0009-0000-0000-000006000000}"/>
  <mergeCells count="9">
    <mergeCell ref="A468:I468"/>
    <mergeCell ref="A469:I469"/>
    <mergeCell ref="A470:I470"/>
    <mergeCell ref="B1:I1"/>
    <mergeCell ref="J1:O1"/>
    <mergeCell ref="C2:I2"/>
    <mergeCell ref="A465:I465"/>
    <mergeCell ref="A466:I466"/>
    <mergeCell ref="A467:I467"/>
  </mergeCells>
  <printOptions horizontalCentered="1"/>
  <pageMargins left="0.25" right="0.25" top="0.25" bottom="0.5" header="0.25" footer="0.25"/>
  <pageSetup scale="94" fitToHeight="0" orientation="portrait" r:id="rId1"/>
  <headerFooter alignWithMargins="0">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tabColor rgb="FFFF0000"/>
  </sheetPr>
  <dimension ref="B1:AK29"/>
  <sheetViews>
    <sheetView showGridLines="0" showZeros="0" zoomScaleNormal="100" zoomScaleSheetLayoutView="90" workbookViewId="0">
      <selection activeCell="H5" sqref="H5:J5"/>
    </sheetView>
  </sheetViews>
  <sheetFormatPr defaultColWidth="9.140625" defaultRowHeight="12.75" x14ac:dyDescent="0.2"/>
  <cols>
    <col min="1" max="1" width="2.85546875" style="26" customWidth="1"/>
    <col min="2" max="2" width="26.7109375" style="26" customWidth="1"/>
    <col min="3" max="3" width="35.5703125" style="26" customWidth="1"/>
    <col min="4" max="4" width="12.85546875" style="26" customWidth="1"/>
    <col min="5" max="5" width="14.42578125" style="26" bestFit="1" customWidth="1"/>
    <col min="6" max="6" width="10.5703125" style="26" bestFit="1" customWidth="1"/>
    <col min="7" max="9" width="8.5703125" style="26" customWidth="1"/>
    <col min="10" max="10" width="21.140625" style="26" customWidth="1"/>
    <col min="11" max="11" width="2.85546875" style="40" customWidth="1"/>
    <col min="12" max="12" width="7.140625" style="40" hidden="1" customWidth="1"/>
    <col min="13" max="19" width="9.140625" style="40"/>
    <col min="20" max="37" width="9.140625" style="38"/>
    <col min="38" max="16384" width="9.140625" style="26"/>
  </cols>
  <sheetData>
    <row r="1" spans="2:37" s="39" customFormat="1" ht="43.5" customHeight="1" thickBot="1" x14ac:dyDescent="0.35">
      <c r="D1" s="160" t="s">
        <v>1004</v>
      </c>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row>
    <row r="2" spans="2:37" s="40" customFormat="1" ht="13.5" customHeight="1" x14ac:dyDescent="0.2">
      <c r="B2" s="565" t="s">
        <v>23</v>
      </c>
      <c r="C2" s="566"/>
      <c r="D2" s="566"/>
      <c r="E2" s="566"/>
      <c r="F2" s="566"/>
      <c r="G2" s="566"/>
      <c r="H2" s="566"/>
      <c r="I2" s="566"/>
      <c r="J2" s="567"/>
      <c r="K2" s="41"/>
      <c r="L2" s="19"/>
      <c r="M2" s="19"/>
      <c r="N2" s="19"/>
      <c r="O2" s="19"/>
      <c r="R2" s="19"/>
      <c r="S2" s="42"/>
    </row>
    <row r="3" spans="2:37" s="40" customFormat="1" ht="21" customHeight="1" thickBot="1" x14ac:dyDescent="0.25">
      <c r="B3" s="568" t="s">
        <v>52</v>
      </c>
      <c r="C3" s="569"/>
      <c r="D3" s="569"/>
      <c r="E3" s="569"/>
      <c r="F3" s="569"/>
      <c r="G3" s="569"/>
      <c r="H3" s="569"/>
      <c r="I3" s="569"/>
      <c r="J3" s="570"/>
      <c r="K3" s="41"/>
      <c r="L3" s="19"/>
      <c r="M3" s="19"/>
      <c r="N3" s="19"/>
      <c r="O3" s="19"/>
      <c r="R3" s="19"/>
      <c r="S3" s="42"/>
    </row>
    <row r="4" spans="2:37" s="40" customFormat="1" ht="15" customHeight="1" x14ac:dyDescent="0.2">
      <c r="B4" s="559" t="s">
        <v>61</v>
      </c>
      <c r="C4" s="560"/>
      <c r="D4" s="560"/>
      <c r="E4" s="561"/>
      <c r="F4" s="586" t="s">
        <v>62</v>
      </c>
      <c r="G4" s="561"/>
      <c r="H4" s="560" t="str">
        <f>'FILL OUT FIRST - TOC'!E4</f>
        <v>Disaster Number (XXXX-DR-STATE):</v>
      </c>
      <c r="I4" s="560"/>
      <c r="J4" s="583"/>
      <c r="K4" s="43"/>
      <c r="M4" s="43"/>
      <c r="N4" s="43"/>
      <c r="O4" s="43"/>
      <c r="P4" s="43"/>
      <c r="Q4" s="43"/>
      <c r="R4" s="43"/>
      <c r="S4" s="43"/>
    </row>
    <row r="5" spans="2:37" s="40" customFormat="1" ht="15" customHeight="1" x14ac:dyDescent="0.2">
      <c r="B5" s="562">
        <f>'FILL OUT FIRST - TOC'!$F$5</f>
        <v>0</v>
      </c>
      <c r="C5" s="563"/>
      <c r="D5" s="563"/>
      <c r="E5" s="564"/>
      <c r="F5" s="584" t="str">
        <f>'FILL OUT FIRST - TOC'!$F$6</f>
        <v>Law Enforcement Mutual Aid</v>
      </c>
      <c r="G5" s="585"/>
      <c r="H5" s="581">
        <f>'FILL OUT FIRST - TOC'!$F$4</f>
        <v>0</v>
      </c>
      <c r="I5" s="581"/>
      <c r="J5" s="582"/>
      <c r="K5" s="44"/>
      <c r="L5" s="43"/>
      <c r="M5" s="43"/>
      <c r="P5" s="43"/>
      <c r="Q5" s="43"/>
      <c r="R5" s="43"/>
      <c r="S5" s="43"/>
    </row>
    <row r="6" spans="2:37" ht="37.5" customHeight="1" x14ac:dyDescent="0.2">
      <c r="B6" s="571" t="s">
        <v>48</v>
      </c>
      <c r="C6" s="573" t="s">
        <v>7</v>
      </c>
      <c r="D6" s="73" t="s">
        <v>89</v>
      </c>
      <c r="E6" s="73" t="s">
        <v>94</v>
      </c>
      <c r="F6" s="575" t="s">
        <v>90</v>
      </c>
      <c r="G6" s="575" t="s">
        <v>53</v>
      </c>
      <c r="H6" s="577" t="s">
        <v>54</v>
      </c>
      <c r="I6" s="578"/>
      <c r="J6" s="579" t="s">
        <v>50</v>
      </c>
    </row>
    <row r="7" spans="2:37" ht="23.25" customHeight="1" x14ac:dyDescent="0.2">
      <c r="B7" s="572"/>
      <c r="C7" s="574"/>
      <c r="D7" s="233">
        <f>SUM(D8:D996)</f>
        <v>0</v>
      </c>
      <c r="E7" s="233">
        <f>SUM(E8:E996)</f>
        <v>0</v>
      </c>
      <c r="F7" s="576"/>
      <c r="G7" s="576"/>
      <c r="H7" s="74" t="s">
        <v>91</v>
      </c>
      <c r="I7" s="74" t="s">
        <v>55</v>
      </c>
      <c r="J7" s="580"/>
    </row>
    <row r="8" spans="2:37" s="45" customFormat="1" x14ac:dyDescent="0.2">
      <c r="B8" s="270"/>
      <c r="C8" s="271"/>
      <c r="D8" s="272"/>
      <c r="E8" s="273"/>
      <c r="F8" s="274"/>
      <c r="G8" s="274"/>
      <c r="H8" s="275"/>
      <c r="I8" s="276"/>
      <c r="J8" s="277"/>
      <c r="K8" s="40"/>
      <c r="L8" s="40"/>
      <c r="M8" s="40"/>
      <c r="N8" s="40"/>
      <c r="O8" s="40"/>
      <c r="P8" s="40"/>
      <c r="Q8" s="40"/>
      <c r="R8" s="40"/>
      <c r="S8" s="40"/>
      <c r="T8" s="46"/>
      <c r="U8" s="46"/>
      <c r="V8" s="46"/>
      <c r="W8" s="46"/>
      <c r="X8" s="46"/>
      <c r="Y8" s="46"/>
      <c r="Z8" s="46"/>
      <c r="AA8" s="46"/>
      <c r="AB8" s="46"/>
      <c r="AC8" s="46"/>
      <c r="AD8" s="46"/>
      <c r="AE8" s="46"/>
      <c r="AF8" s="46"/>
      <c r="AG8" s="46"/>
      <c r="AH8" s="46"/>
      <c r="AI8" s="46"/>
      <c r="AJ8" s="46"/>
      <c r="AK8" s="46"/>
    </row>
    <row r="9" spans="2:37" s="45" customFormat="1" x14ac:dyDescent="0.2">
      <c r="B9" s="278"/>
      <c r="C9" s="279"/>
      <c r="D9" s="280"/>
      <c r="E9" s="245"/>
      <c r="F9" s="281"/>
      <c r="G9" s="282"/>
      <c r="H9" s="283"/>
      <c r="I9" s="243"/>
      <c r="J9" s="284"/>
      <c r="K9" s="40"/>
      <c r="L9" s="40"/>
      <c r="M9" s="40"/>
      <c r="N9" s="40"/>
      <c r="O9" s="40"/>
      <c r="P9" s="40"/>
      <c r="Q9" s="40"/>
      <c r="R9" s="40"/>
      <c r="S9" s="40"/>
      <c r="T9" s="46"/>
      <c r="U9" s="46"/>
      <c r="V9" s="46"/>
      <c r="W9" s="46"/>
      <c r="X9" s="46"/>
      <c r="Y9" s="46"/>
      <c r="Z9" s="46"/>
      <c r="AA9" s="46"/>
      <c r="AB9" s="46"/>
      <c r="AC9" s="46"/>
      <c r="AD9" s="46"/>
      <c r="AE9" s="46"/>
      <c r="AF9" s="46"/>
      <c r="AG9" s="46"/>
      <c r="AH9" s="46"/>
      <c r="AI9" s="46"/>
      <c r="AJ9" s="46"/>
      <c r="AK9" s="46"/>
    </row>
    <row r="10" spans="2:37" s="45" customFormat="1" ht="25.5" customHeight="1" x14ac:dyDescent="0.2">
      <c r="B10" s="278"/>
      <c r="C10" s="279"/>
      <c r="D10" s="280"/>
      <c r="E10" s="245"/>
      <c r="F10" s="281"/>
      <c r="G10" s="282"/>
      <c r="H10" s="283"/>
      <c r="I10" s="243"/>
      <c r="J10" s="285"/>
      <c r="K10" s="40"/>
      <c r="L10" s="40"/>
      <c r="M10" s="40"/>
      <c r="N10" s="40"/>
      <c r="O10" s="40"/>
      <c r="P10" s="40"/>
      <c r="Q10" s="40"/>
      <c r="R10" s="40"/>
      <c r="S10" s="40"/>
      <c r="T10" s="46"/>
      <c r="U10" s="46"/>
      <c r="V10" s="46"/>
      <c r="W10" s="46"/>
      <c r="X10" s="46"/>
      <c r="Y10" s="46"/>
      <c r="Z10" s="46"/>
      <c r="AA10" s="46"/>
      <c r="AB10" s="46"/>
      <c r="AC10" s="46"/>
      <c r="AD10" s="46"/>
      <c r="AE10" s="46"/>
      <c r="AF10" s="46"/>
      <c r="AG10" s="46"/>
      <c r="AH10" s="46"/>
      <c r="AI10" s="46"/>
      <c r="AJ10" s="46"/>
      <c r="AK10" s="46"/>
    </row>
    <row r="11" spans="2:37" s="45" customFormat="1" x14ac:dyDescent="0.2">
      <c r="B11" s="278"/>
      <c r="C11" s="279"/>
      <c r="D11" s="280"/>
      <c r="E11" s="245"/>
      <c r="F11" s="282"/>
      <c r="G11" s="282"/>
      <c r="H11" s="283"/>
      <c r="I11" s="243"/>
      <c r="J11" s="284"/>
      <c r="K11" s="40"/>
      <c r="L11" s="40"/>
      <c r="M11" s="40"/>
      <c r="N11" s="40"/>
      <c r="O11" s="40"/>
      <c r="P11" s="40"/>
      <c r="Q11" s="40"/>
      <c r="R11" s="40"/>
      <c r="S11" s="40"/>
      <c r="T11" s="46"/>
      <c r="U11" s="46"/>
      <c r="V11" s="46"/>
      <c r="W11" s="46"/>
      <c r="X11" s="46"/>
      <c r="Y11" s="46"/>
      <c r="Z11" s="46"/>
      <c r="AA11" s="46"/>
      <c r="AB11" s="46"/>
      <c r="AC11" s="46"/>
      <c r="AD11" s="46"/>
      <c r="AE11" s="46"/>
      <c r="AF11" s="46"/>
      <c r="AG11" s="46"/>
      <c r="AH11" s="46"/>
      <c r="AI11" s="46"/>
      <c r="AJ11" s="46"/>
      <c r="AK11" s="46"/>
    </row>
    <row r="12" spans="2:37" s="45" customFormat="1" x14ac:dyDescent="0.2">
      <c r="B12" s="270"/>
      <c r="C12" s="271"/>
      <c r="D12" s="272"/>
      <c r="E12" s="273"/>
      <c r="F12" s="274"/>
      <c r="G12" s="274"/>
      <c r="H12" s="275"/>
      <c r="I12" s="276"/>
      <c r="J12" s="277"/>
      <c r="K12" s="40"/>
      <c r="L12" s="40"/>
      <c r="M12" s="40"/>
      <c r="N12" s="40"/>
      <c r="O12" s="40"/>
      <c r="P12" s="40"/>
      <c r="Q12" s="40"/>
      <c r="R12" s="40"/>
      <c r="S12" s="40"/>
      <c r="T12" s="46"/>
      <c r="U12" s="46"/>
      <c r="V12" s="46"/>
      <c r="W12" s="46"/>
      <c r="X12" s="46"/>
      <c r="Y12" s="46"/>
      <c r="Z12" s="46"/>
      <c r="AA12" s="46"/>
      <c r="AB12" s="46"/>
      <c r="AC12" s="46"/>
      <c r="AD12" s="46"/>
      <c r="AE12" s="46"/>
      <c r="AF12" s="46"/>
      <c r="AG12" s="46"/>
      <c r="AH12" s="46"/>
      <c r="AI12" s="46"/>
      <c r="AJ12" s="46"/>
      <c r="AK12" s="46"/>
    </row>
    <row r="13" spans="2:37" s="45" customFormat="1" ht="25.5" customHeight="1" x14ac:dyDescent="0.2">
      <c r="B13" s="278"/>
      <c r="C13" s="279"/>
      <c r="D13" s="280"/>
      <c r="E13" s="245"/>
      <c r="F13" s="281"/>
      <c r="G13" s="281"/>
      <c r="H13" s="283"/>
      <c r="I13" s="243"/>
      <c r="J13" s="285"/>
      <c r="K13" s="40"/>
      <c r="L13" s="40"/>
      <c r="M13" s="40"/>
      <c r="N13" s="40"/>
      <c r="O13" s="40"/>
      <c r="P13" s="40"/>
      <c r="Q13" s="40"/>
      <c r="R13" s="40"/>
      <c r="S13" s="40"/>
      <c r="T13" s="46"/>
      <c r="U13" s="46"/>
      <c r="V13" s="46"/>
      <c r="W13" s="46"/>
      <c r="X13" s="46"/>
      <c r="Y13" s="46"/>
      <c r="Z13" s="46"/>
      <c r="AA13" s="46"/>
      <c r="AB13" s="46"/>
      <c r="AC13" s="46"/>
      <c r="AD13" s="46"/>
      <c r="AE13" s="46"/>
      <c r="AF13" s="46"/>
      <c r="AG13" s="46"/>
      <c r="AH13" s="46"/>
      <c r="AI13" s="46"/>
      <c r="AJ13" s="46"/>
      <c r="AK13" s="46"/>
    </row>
    <row r="14" spans="2:37" s="45" customFormat="1" ht="25.5" customHeight="1" x14ac:dyDescent="0.2">
      <c r="B14" s="278"/>
      <c r="C14" s="279"/>
      <c r="D14" s="280"/>
      <c r="E14" s="245"/>
      <c r="F14" s="281"/>
      <c r="G14" s="282"/>
      <c r="H14" s="283"/>
      <c r="I14" s="243"/>
      <c r="J14" s="284"/>
      <c r="K14" s="40"/>
      <c r="L14" s="40"/>
      <c r="M14" s="40"/>
      <c r="N14" s="40"/>
      <c r="O14" s="40"/>
      <c r="P14" s="40"/>
      <c r="Q14" s="40"/>
      <c r="R14" s="40"/>
      <c r="S14" s="40"/>
      <c r="T14" s="46"/>
      <c r="U14" s="46"/>
      <c r="V14" s="46"/>
      <c r="W14" s="46"/>
      <c r="X14" s="46"/>
      <c r="Y14" s="46"/>
      <c r="Z14" s="46"/>
      <c r="AA14" s="46"/>
      <c r="AB14" s="46"/>
      <c r="AC14" s="46"/>
      <c r="AD14" s="46"/>
      <c r="AE14" s="46"/>
      <c r="AF14" s="46"/>
      <c r="AG14" s="46"/>
      <c r="AH14" s="46"/>
      <c r="AI14" s="46"/>
      <c r="AJ14" s="46"/>
      <c r="AK14" s="46"/>
    </row>
    <row r="15" spans="2:37" s="45" customFormat="1" ht="25.5" customHeight="1" x14ac:dyDescent="0.2">
      <c r="B15" s="270"/>
      <c r="C15" s="271"/>
      <c r="D15" s="272"/>
      <c r="E15" s="273"/>
      <c r="F15" s="274"/>
      <c r="G15" s="274"/>
      <c r="H15" s="275"/>
      <c r="I15" s="276"/>
      <c r="J15" s="286"/>
      <c r="K15" s="40"/>
      <c r="L15" s="40"/>
      <c r="M15" s="40"/>
      <c r="N15" s="40"/>
      <c r="O15" s="40"/>
      <c r="P15" s="40"/>
      <c r="Q15" s="40"/>
      <c r="R15" s="40"/>
      <c r="S15" s="40"/>
      <c r="T15" s="46"/>
      <c r="U15" s="46"/>
      <c r="V15" s="46"/>
      <c r="W15" s="46"/>
      <c r="X15" s="46"/>
      <c r="Y15" s="46"/>
      <c r="Z15" s="46"/>
      <c r="AA15" s="46"/>
      <c r="AB15" s="46"/>
      <c r="AC15" s="46"/>
      <c r="AD15" s="46"/>
      <c r="AE15" s="46"/>
      <c r="AF15" s="46"/>
      <c r="AG15" s="46"/>
      <c r="AH15" s="46"/>
      <c r="AI15" s="46"/>
      <c r="AJ15" s="46"/>
      <c r="AK15" s="46"/>
    </row>
    <row r="16" spans="2:37" s="45" customFormat="1" ht="25.5" customHeight="1" x14ac:dyDescent="0.2">
      <c r="B16" s="278"/>
      <c r="C16" s="279"/>
      <c r="D16" s="280"/>
      <c r="E16" s="245"/>
      <c r="F16" s="281"/>
      <c r="G16" s="282"/>
      <c r="H16" s="283"/>
      <c r="I16" s="243"/>
      <c r="J16" s="285"/>
      <c r="K16" s="40"/>
      <c r="L16" s="40"/>
      <c r="M16" s="40"/>
      <c r="N16" s="40"/>
      <c r="O16" s="40"/>
      <c r="P16" s="40"/>
      <c r="Q16" s="40"/>
      <c r="R16" s="40"/>
      <c r="S16" s="40"/>
      <c r="T16" s="46"/>
      <c r="U16" s="46"/>
      <c r="V16" s="46"/>
      <c r="W16" s="46"/>
      <c r="X16" s="46"/>
      <c r="Y16" s="46"/>
      <c r="Z16" s="46"/>
      <c r="AA16" s="46"/>
      <c r="AB16" s="46"/>
      <c r="AC16" s="46"/>
      <c r="AD16" s="46"/>
      <c r="AE16" s="46"/>
      <c r="AF16" s="46"/>
      <c r="AG16" s="46"/>
      <c r="AH16" s="46"/>
      <c r="AI16" s="46"/>
      <c r="AJ16" s="46"/>
      <c r="AK16" s="46"/>
    </row>
    <row r="17" spans="2:37" s="45" customFormat="1" ht="25.5" customHeight="1" x14ac:dyDescent="0.2">
      <c r="B17" s="278"/>
      <c r="C17" s="279"/>
      <c r="D17" s="280"/>
      <c r="E17" s="245"/>
      <c r="F17" s="281"/>
      <c r="G17" s="282"/>
      <c r="H17" s="283"/>
      <c r="I17" s="243"/>
      <c r="J17" s="285"/>
      <c r="K17" s="40"/>
      <c r="L17" s="40"/>
      <c r="M17" s="40"/>
      <c r="N17" s="40"/>
      <c r="O17" s="40"/>
      <c r="P17" s="40"/>
      <c r="Q17" s="40"/>
      <c r="R17" s="40"/>
      <c r="S17" s="40"/>
      <c r="T17" s="46"/>
      <c r="U17" s="46"/>
      <c r="V17" s="46"/>
      <c r="W17" s="46"/>
      <c r="X17" s="46"/>
      <c r="Y17" s="46"/>
      <c r="Z17" s="46"/>
      <c r="AA17" s="46"/>
      <c r="AB17" s="46"/>
      <c r="AC17" s="46"/>
      <c r="AD17" s="46"/>
      <c r="AE17" s="46"/>
      <c r="AF17" s="46"/>
      <c r="AG17" s="46"/>
      <c r="AH17" s="46"/>
      <c r="AI17" s="46"/>
      <c r="AJ17" s="46"/>
      <c r="AK17" s="46"/>
    </row>
    <row r="18" spans="2:37" s="45" customFormat="1" ht="25.5" customHeight="1" x14ac:dyDescent="0.2">
      <c r="B18" s="270"/>
      <c r="C18" s="271"/>
      <c r="D18" s="272"/>
      <c r="E18" s="273"/>
      <c r="F18" s="274"/>
      <c r="G18" s="274"/>
      <c r="H18" s="275"/>
      <c r="I18" s="276"/>
      <c r="J18" s="286"/>
      <c r="K18" s="40"/>
      <c r="L18" s="40"/>
      <c r="M18" s="40"/>
      <c r="N18" s="40"/>
      <c r="O18" s="40"/>
      <c r="P18" s="40"/>
      <c r="Q18" s="40"/>
      <c r="R18" s="40"/>
      <c r="S18" s="40"/>
      <c r="T18" s="46"/>
      <c r="U18" s="46"/>
      <c r="V18" s="46"/>
      <c r="W18" s="46"/>
      <c r="X18" s="46"/>
      <c r="Y18" s="46"/>
      <c r="Z18" s="46"/>
      <c r="AA18" s="46"/>
      <c r="AB18" s="46"/>
      <c r="AC18" s="46"/>
      <c r="AD18" s="46"/>
      <c r="AE18" s="46"/>
      <c r="AF18" s="46"/>
      <c r="AG18" s="46"/>
      <c r="AH18" s="46"/>
      <c r="AI18" s="46"/>
      <c r="AJ18" s="46"/>
      <c r="AK18" s="46"/>
    </row>
    <row r="19" spans="2:37" s="45" customFormat="1" ht="25.5" customHeight="1" x14ac:dyDescent="0.2">
      <c r="B19" s="278"/>
      <c r="C19" s="279"/>
      <c r="D19" s="280"/>
      <c r="E19" s="245"/>
      <c r="F19" s="281"/>
      <c r="G19" s="282"/>
      <c r="H19" s="283"/>
      <c r="I19" s="243"/>
      <c r="J19" s="285"/>
      <c r="K19" s="40"/>
      <c r="L19" s="40"/>
      <c r="M19" s="40"/>
      <c r="N19" s="40"/>
      <c r="O19" s="40"/>
      <c r="P19" s="40"/>
      <c r="Q19" s="40"/>
      <c r="R19" s="40"/>
      <c r="S19" s="40"/>
      <c r="T19" s="46"/>
      <c r="U19" s="46"/>
      <c r="V19" s="46"/>
      <c r="W19" s="46"/>
      <c r="X19" s="46"/>
      <c r="Y19" s="46"/>
      <c r="Z19" s="46"/>
      <c r="AA19" s="46"/>
      <c r="AB19" s="46"/>
      <c r="AC19" s="46"/>
      <c r="AD19" s="46"/>
      <c r="AE19" s="46"/>
      <c r="AF19" s="46"/>
      <c r="AG19" s="46"/>
      <c r="AH19" s="46"/>
      <c r="AI19" s="46"/>
      <c r="AJ19" s="46"/>
      <c r="AK19" s="46"/>
    </row>
    <row r="20" spans="2:37" s="45" customFormat="1" ht="25.5" customHeight="1" x14ac:dyDescent="0.2">
      <c r="B20" s="278"/>
      <c r="C20" s="279"/>
      <c r="D20" s="280"/>
      <c r="E20" s="245"/>
      <c r="F20" s="281"/>
      <c r="G20" s="282"/>
      <c r="H20" s="283"/>
      <c r="I20" s="243"/>
      <c r="J20" s="285"/>
      <c r="K20" s="40"/>
      <c r="L20" s="40"/>
      <c r="M20" s="40"/>
      <c r="N20" s="40"/>
      <c r="O20" s="40"/>
      <c r="P20" s="40"/>
      <c r="Q20" s="40"/>
      <c r="R20" s="40"/>
      <c r="S20" s="40"/>
      <c r="T20" s="46"/>
      <c r="U20" s="46"/>
      <c r="V20" s="46"/>
      <c r="W20" s="46"/>
      <c r="X20" s="46"/>
      <c r="Y20" s="46"/>
      <c r="Z20" s="46"/>
      <c r="AA20" s="46"/>
      <c r="AB20" s="46"/>
      <c r="AC20" s="46"/>
      <c r="AD20" s="46"/>
      <c r="AE20" s="46"/>
      <c r="AF20" s="46"/>
      <c r="AG20" s="46"/>
      <c r="AH20" s="46"/>
      <c r="AI20" s="46"/>
      <c r="AJ20" s="46"/>
      <c r="AK20" s="46"/>
    </row>
    <row r="21" spans="2:37" s="45" customFormat="1" ht="25.5" customHeight="1" x14ac:dyDescent="0.2">
      <c r="B21" s="270"/>
      <c r="C21" s="271"/>
      <c r="D21" s="272"/>
      <c r="E21" s="273"/>
      <c r="F21" s="274"/>
      <c r="G21" s="274"/>
      <c r="H21" s="275"/>
      <c r="I21" s="276"/>
      <c r="J21" s="286"/>
      <c r="K21" s="40"/>
      <c r="L21" s="40"/>
      <c r="M21" s="40"/>
      <c r="N21" s="40"/>
      <c r="O21" s="40"/>
      <c r="P21" s="40"/>
      <c r="Q21" s="40"/>
      <c r="R21" s="40"/>
      <c r="S21" s="40"/>
      <c r="T21" s="46"/>
      <c r="U21" s="46"/>
      <c r="V21" s="46"/>
      <c r="W21" s="46"/>
      <c r="X21" s="46"/>
      <c r="Y21" s="46"/>
      <c r="Z21" s="46"/>
      <c r="AA21" s="46"/>
      <c r="AB21" s="46"/>
      <c r="AC21" s="46"/>
      <c r="AD21" s="46"/>
      <c r="AE21" s="46"/>
      <c r="AF21" s="46"/>
      <c r="AG21" s="46"/>
      <c r="AH21" s="46"/>
      <c r="AI21" s="46"/>
      <c r="AJ21" s="46"/>
      <c r="AK21" s="46"/>
    </row>
    <row r="22" spans="2:37" s="45" customFormat="1" ht="25.5" customHeight="1" x14ac:dyDescent="0.2">
      <c r="B22" s="278"/>
      <c r="C22" s="279"/>
      <c r="D22" s="280"/>
      <c r="E22" s="245"/>
      <c r="F22" s="281"/>
      <c r="G22" s="282"/>
      <c r="H22" s="283"/>
      <c r="I22" s="243"/>
      <c r="J22" s="285"/>
      <c r="K22" s="40"/>
      <c r="L22" s="40"/>
      <c r="M22" s="40"/>
      <c r="N22" s="40"/>
      <c r="O22" s="40"/>
      <c r="P22" s="40"/>
      <c r="Q22" s="40"/>
      <c r="R22" s="40"/>
      <c r="S22" s="40"/>
      <c r="T22" s="46"/>
      <c r="U22" s="46"/>
      <c r="V22" s="46"/>
      <c r="W22" s="46"/>
      <c r="X22" s="46"/>
      <c r="Y22" s="46"/>
      <c r="Z22" s="46"/>
      <c r="AA22" s="46"/>
      <c r="AB22" s="46"/>
      <c r="AC22" s="46"/>
      <c r="AD22" s="46"/>
      <c r="AE22" s="46"/>
      <c r="AF22" s="46"/>
      <c r="AG22" s="46"/>
      <c r="AH22" s="46"/>
      <c r="AI22" s="46"/>
      <c r="AJ22" s="46"/>
      <c r="AK22" s="46"/>
    </row>
    <row r="23" spans="2:37" s="45" customFormat="1" ht="25.5" customHeight="1" x14ac:dyDescent="0.2">
      <c r="B23" s="278"/>
      <c r="C23" s="279"/>
      <c r="D23" s="280"/>
      <c r="E23" s="245"/>
      <c r="F23" s="281"/>
      <c r="G23" s="282"/>
      <c r="H23" s="283"/>
      <c r="I23" s="243"/>
      <c r="J23" s="285"/>
      <c r="K23" s="40"/>
      <c r="L23" s="40"/>
      <c r="M23" s="40"/>
      <c r="N23" s="40"/>
      <c r="O23" s="40"/>
      <c r="P23" s="40"/>
      <c r="Q23" s="40"/>
      <c r="R23" s="40"/>
      <c r="S23" s="40"/>
      <c r="T23" s="46"/>
      <c r="U23" s="46"/>
      <c r="V23" s="46"/>
      <c r="W23" s="46"/>
      <c r="X23" s="46"/>
      <c r="Y23" s="46"/>
      <c r="Z23" s="46"/>
      <c r="AA23" s="46"/>
      <c r="AB23" s="46"/>
      <c r="AC23" s="46"/>
      <c r="AD23" s="46"/>
      <c r="AE23" s="46"/>
      <c r="AF23" s="46"/>
      <c r="AG23" s="46"/>
      <c r="AH23" s="46"/>
      <c r="AI23" s="46"/>
      <c r="AJ23" s="46"/>
      <c r="AK23" s="46"/>
    </row>
    <row r="24" spans="2:37" s="45" customFormat="1" ht="25.5" customHeight="1" x14ac:dyDescent="0.2">
      <c r="B24" s="270"/>
      <c r="C24" s="271"/>
      <c r="D24" s="272"/>
      <c r="E24" s="273"/>
      <c r="F24" s="274"/>
      <c r="G24" s="274"/>
      <c r="H24" s="275"/>
      <c r="I24" s="276"/>
      <c r="J24" s="286"/>
      <c r="K24" s="40"/>
      <c r="L24" s="40"/>
      <c r="M24" s="40"/>
      <c r="N24" s="40"/>
      <c r="O24" s="40"/>
      <c r="P24" s="40"/>
      <c r="Q24" s="40"/>
      <c r="R24" s="40"/>
      <c r="S24" s="40"/>
      <c r="T24" s="46"/>
      <c r="U24" s="46"/>
      <c r="V24" s="46"/>
      <c r="W24" s="46"/>
      <c r="X24" s="46"/>
      <c r="Y24" s="46"/>
      <c r="Z24" s="46"/>
      <c r="AA24" s="46"/>
      <c r="AB24" s="46"/>
      <c r="AC24" s="46"/>
      <c r="AD24" s="46"/>
      <c r="AE24" s="46"/>
      <c r="AF24" s="46"/>
      <c r="AG24" s="46"/>
      <c r="AH24" s="46"/>
      <c r="AI24" s="46"/>
      <c r="AJ24" s="46"/>
      <c r="AK24" s="46"/>
    </row>
    <row r="25" spans="2:37" s="45" customFormat="1" ht="25.5" customHeight="1" x14ac:dyDescent="0.2">
      <c r="B25" s="278"/>
      <c r="C25" s="279"/>
      <c r="D25" s="280"/>
      <c r="E25" s="245"/>
      <c r="F25" s="281"/>
      <c r="G25" s="282"/>
      <c r="H25" s="283"/>
      <c r="I25" s="243"/>
      <c r="J25" s="285"/>
      <c r="K25" s="40"/>
      <c r="L25" s="40"/>
      <c r="M25" s="40"/>
      <c r="N25" s="40"/>
      <c r="O25" s="40"/>
      <c r="P25" s="40"/>
      <c r="Q25" s="40"/>
      <c r="R25" s="40"/>
      <c r="S25" s="40"/>
      <c r="T25" s="46"/>
      <c r="U25" s="46"/>
      <c r="V25" s="46"/>
      <c r="W25" s="46"/>
      <c r="X25" s="46"/>
      <c r="Y25" s="46"/>
      <c r="Z25" s="46"/>
      <c r="AA25" s="46"/>
      <c r="AB25" s="46"/>
      <c r="AC25" s="46"/>
      <c r="AD25" s="46"/>
      <c r="AE25" s="46"/>
      <c r="AF25" s="46"/>
      <c r="AG25" s="46"/>
      <c r="AH25" s="46"/>
      <c r="AI25" s="46"/>
      <c r="AJ25" s="46"/>
      <c r="AK25" s="46"/>
    </row>
    <row r="26" spans="2:37" s="45" customFormat="1" ht="25.5" customHeight="1" x14ac:dyDescent="0.2">
      <c r="B26" s="278"/>
      <c r="C26" s="279"/>
      <c r="D26" s="280"/>
      <c r="E26" s="245"/>
      <c r="F26" s="281"/>
      <c r="G26" s="282"/>
      <c r="H26" s="283"/>
      <c r="I26" s="243"/>
      <c r="J26" s="285"/>
      <c r="K26" s="40"/>
      <c r="L26" s="40"/>
      <c r="M26" s="40"/>
      <c r="N26" s="40"/>
      <c r="O26" s="40"/>
      <c r="P26" s="40"/>
      <c r="Q26" s="40"/>
      <c r="R26" s="40"/>
      <c r="S26" s="40"/>
      <c r="T26" s="46"/>
      <c r="U26" s="46"/>
      <c r="V26" s="46"/>
      <c r="W26" s="46"/>
      <c r="X26" s="46"/>
      <c r="Y26" s="46"/>
      <c r="Z26" s="46"/>
      <c r="AA26" s="46"/>
      <c r="AB26" s="46"/>
      <c r="AC26" s="46"/>
      <c r="AD26" s="46"/>
      <c r="AE26" s="46"/>
      <c r="AF26" s="46"/>
      <c r="AG26" s="46"/>
      <c r="AH26" s="46"/>
      <c r="AI26" s="46"/>
      <c r="AJ26" s="46"/>
      <c r="AK26" s="46"/>
    </row>
    <row r="27" spans="2:37" s="45" customFormat="1" ht="25.5" customHeight="1" x14ac:dyDescent="0.2">
      <c r="B27" s="278"/>
      <c r="C27" s="279"/>
      <c r="D27" s="280"/>
      <c r="E27" s="245"/>
      <c r="F27" s="281"/>
      <c r="G27" s="282"/>
      <c r="H27" s="283"/>
      <c r="I27" s="243"/>
      <c r="J27" s="285"/>
      <c r="K27" s="40"/>
      <c r="L27" s="40"/>
      <c r="M27" s="40"/>
      <c r="N27" s="40"/>
      <c r="O27" s="40"/>
      <c r="P27" s="40"/>
      <c r="Q27" s="40"/>
      <c r="R27" s="40"/>
      <c r="S27" s="40"/>
      <c r="T27" s="46"/>
      <c r="U27" s="46"/>
      <c r="V27" s="46"/>
      <c r="W27" s="46"/>
      <c r="X27" s="46"/>
      <c r="Y27" s="46"/>
      <c r="Z27" s="46"/>
      <c r="AA27" s="46"/>
      <c r="AB27" s="46"/>
      <c r="AC27" s="46"/>
      <c r="AD27" s="46"/>
      <c r="AE27" s="46"/>
      <c r="AF27" s="46"/>
      <c r="AG27" s="46"/>
      <c r="AH27" s="46"/>
      <c r="AI27" s="46"/>
      <c r="AJ27" s="46"/>
      <c r="AK27" s="46"/>
    </row>
    <row r="28" spans="2:37" s="45" customFormat="1" ht="25.5" customHeight="1" x14ac:dyDescent="0.2">
      <c r="B28" s="278"/>
      <c r="C28" s="279"/>
      <c r="D28" s="280"/>
      <c r="E28" s="245"/>
      <c r="F28" s="281"/>
      <c r="G28" s="282"/>
      <c r="H28" s="283"/>
      <c r="I28" s="243"/>
      <c r="J28" s="285"/>
      <c r="K28" s="40"/>
      <c r="L28" s="40"/>
      <c r="M28" s="40"/>
      <c r="N28" s="40"/>
      <c r="O28" s="40"/>
      <c r="P28" s="40"/>
      <c r="Q28" s="40"/>
      <c r="R28" s="40"/>
      <c r="S28" s="40"/>
      <c r="T28" s="46"/>
      <c r="U28" s="46"/>
      <c r="V28" s="46"/>
      <c r="W28" s="46"/>
      <c r="X28" s="46"/>
      <c r="Y28" s="46"/>
      <c r="Z28" s="46"/>
      <c r="AA28" s="46"/>
      <c r="AB28" s="46"/>
      <c r="AC28" s="46"/>
      <c r="AD28" s="46"/>
      <c r="AE28" s="46"/>
      <c r="AF28" s="46"/>
      <c r="AG28" s="46"/>
      <c r="AH28" s="46"/>
      <c r="AI28" s="46"/>
      <c r="AJ28" s="46"/>
      <c r="AK28" s="46"/>
    </row>
    <row r="29" spans="2:37" ht="15" customHeight="1" x14ac:dyDescent="0.2">
      <c r="B29" s="51"/>
    </row>
  </sheetData>
  <sheetProtection selectLockedCells="1"/>
  <mergeCells count="14">
    <mergeCell ref="B4:E4"/>
    <mergeCell ref="B5:E5"/>
    <mergeCell ref="B2:J2"/>
    <mergeCell ref="B3:J3"/>
    <mergeCell ref="B6:B7"/>
    <mergeCell ref="C6:C7"/>
    <mergeCell ref="F6:F7"/>
    <mergeCell ref="G6:G7"/>
    <mergeCell ref="H6:I6"/>
    <mergeCell ref="J6:J7"/>
    <mergeCell ref="H5:J5"/>
    <mergeCell ref="H4:J4"/>
    <mergeCell ref="F5:G5"/>
    <mergeCell ref="F4:G4"/>
  </mergeCells>
  <phoneticPr fontId="0" type="noConversion"/>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6142-81F5-46A6-9688-90DBE861C33B}">
  <sheetPr>
    <tabColor rgb="FF00B050"/>
  </sheetPr>
  <dimension ref="B1:AK28"/>
  <sheetViews>
    <sheetView showGridLines="0" showZeros="0" zoomScaleNormal="100" zoomScaleSheetLayoutView="90" workbookViewId="0">
      <selection activeCell="H4" sqref="H4:J4"/>
    </sheetView>
  </sheetViews>
  <sheetFormatPr defaultColWidth="9.140625" defaultRowHeight="12.75" x14ac:dyDescent="0.2"/>
  <cols>
    <col min="1" max="1" width="2.85546875" style="26" customWidth="1"/>
    <col min="2" max="2" width="26.7109375" style="26" customWidth="1"/>
    <col min="3" max="3" width="35.5703125" style="26" customWidth="1"/>
    <col min="4" max="4" width="12.85546875" style="26" customWidth="1"/>
    <col min="5" max="5" width="14.42578125" style="26" bestFit="1" customWidth="1"/>
    <col min="6" max="6" width="10.5703125" style="26" bestFit="1" customWidth="1"/>
    <col min="7" max="9" width="8.5703125" style="26" customWidth="1"/>
    <col min="10" max="10" width="21.140625" style="26" customWidth="1"/>
    <col min="11" max="11" width="2.85546875" style="40" customWidth="1"/>
    <col min="12" max="12" width="7.140625" style="40" hidden="1" customWidth="1"/>
    <col min="13" max="19" width="9.140625" style="40"/>
    <col min="20" max="37" width="9.140625" style="38"/>
    <col min="38" max="16384" width="9.140625" style="26"/>
  </cols>
  <sheetData>
    <row r="1" spans="2:37" s="40" customFormat="1" ht="13.5" customHeight="1" x14ac:dyDescent="0.2">
      <c r="B1" s="565" t="s">
        <v>23</v>
      </c>
      <c r="C1" s="566"/>
      <c r="D1" s="566"/>
      <c r="E1" s="566"/>
      <c r="F1" s="566"/>
      <c r="G1" s="566"/>
      <c r="H1" s="566"/>
      <c r="I1" s="566"/>
      <c r="J1" s="567"/>
      <c r="K1" s="41"/>
      <c r="L1" s="19"/>
      <c r="M1" s="19"/>
      <c r="N1" s="19"/>
      <c r="O1" s="19"/>
      <c r="R1" s="19"/>
      <c r="S1" s="42"/>
    </row>
    <row r="2" spans="2:37" s="40" customFormat="1" ht="21" customHeight="1" thickBot="1" x14ac:dyDescent="0.25">
      <c r="B2" s="568" t="s">
        <v>52</v>
      </c>
      <c r="C2" s="569"/>
      <c r="D2" s="569"/>
      <c r="E2" s="569"/>
      <c r="F2" s="569"/>
      <c r="G2" s="569"/>
      <c r="H2" s="569"/>
      <c r="I2" s="569"/>
      <c r="J2" s="570"/>
      <c r="K2" s="41"/>
      <c r="L2" s="19"/>
      <c r="M2" s="19"/>
      <c r="N2" s="19"/>
      <c r="O2" s="19"/>
      <c r="R2" s="19"/>
      <c r="S2" s="42"/>
    </row>
    <row r="3" spans="2:37" s="40" customFormat="1" ht="15" customHeight="1" x14ac:dyDescent="0.2">
      <c r="B3" s="559" t="s">
        <v>61</v>
      </c>
      <c r="C3" s="560"/>
      <c r="D3" s="560"/>
      <c r="E3" s="561"/>
      <c r="F3" s="586" t="s">
        <v>62</v>
      </c>
      <c r="G3" s="561"/>
      <c r="H3" s="560" t="str">
        <f>'FILL OUT FIRST - TOC'!E4</f>
        <v>Disaster Number (XXXX-DR-STATE):</v>
      </c>
      <c r="I3" s="560"/>
      <c r="J3" s="583"/>
      <c r="K3" s="43"/>
      <c r="M3" s="43"/>
      <c r="N3" s="43"/>
      <c r="O3" s="43"/>
      <c r="P3" s="43"/>
      <c r="Q3" s="43"/>
      <c r="R3" s="43"/>
      <c r="S3" s="43"/>
    </row>
    <row r="4" spans="2:37" s="40" customFormat="1" ht="15" customHeight="1" x14ac:dyDescent="0.2">
      <c r="B4" s="562">
        <f>'FILL OUT FIRST - TOC'!$F$5</f>
        <v>0</v>
      </c>
      <c r="C4" s="563"/>
      <c r="D4" s="563"/>
      <c r="E4" s="564"/>
      <c r="F4" s="584" t="str">
        <f>'FILL OUT FIRST - TOC'!$F$6</f>
        <v>Law Enforcement Mutual Aid</v>
      </c>
      <c r="G4" s="585"/>
      <c r="H4" s="581">
        <f>'FILL OUT FIRST - TOC'!$F$4</f>
        <v>0</v>
      </c>
      <c r="I4" s="581"/>
      <c r="J4" s="582"/>
      <c r="K4" s="44"/>
      <c r="L4" s="43"/>
      <c r="M4" s="43"/>
      <c r="P4" s="43"/>
      <c r="Q4" s="43"/>
      <c r="R4" s="43"/>
      <c r="S4" s="43"/>
    </row>
    <row r="5" spans="2:37" ht="37.5" customHeight="1" x14ac:dyDescent="0.2">
      <c r="B5" s="571" t="s">
        <v>48</v>
      </c>
      <c r="C5" s="573" t="s">
        <v>7</v>
      </c>
      <c r="D5" s="73" t="s">
        <v>89</v>
      </c>
      <c r="E5" s="73" t="s">
        <v>94</v>
      </c>
      <c r="F5" s="575" t="s">
        <v>90</v>
      </c>
      <c r="G5" s="575" t="s">
        <v>53</v>
      </c>
      <c r="H5" s="577" t="s">
        <v>54</v>
      </c>
      <c r="I5" s="578"/>
      <c r="J5" s="579" t="s">
        <v>50</v>
      </c>
    </row>
    <row r="6" spans="2:37" ht="23.25" customHeight="1" x14ac:dyDescent="0.2">
      <c r="B6" s="572"/>
      <c r="C6" s="574"/>
      <c r="D6" s="233">
        <f>SUM(D7:D995)</f>
        <v>0</v>
      </c>
      <c r="E6" s="233">
        <f>SUM(E7:E995)</f>
        <v>0</v>
      </c>
      <c r="F6" s="576"/>
      <c r="G6" s="576"/>
      <c r="H6" s="74" t="s">
        <v>91</v>
      </c>
      <c r="I6" s="74" t="s">
        <v>55</v>
      </c>
      <c r="J6" s="580"/>
    </row>
    <row r="7" spans="2:37" s="45" customFormat="1" x14ac:dyDescent="0.2">
      <c r="B7" s="253"/>
      <c r="C7" s="254"/>
      <c r="D7" s="255"/>
      <c r="E7" s="256"/>
      <c r="F7" s="257"/>
      <c r="G7" s="257"/>
      <c r="H7" s="258"/>
      <c r="I7" s="259"/>
      <c r="J7" s="260"/>
      <c r="K7" s="40"/>
      <c r="L7" s="40"/>
      <c r="M7" s="40"/>
      <c r="N7" s="40"/>
      <c r="O7" s="40"/>
      <c r="P7" s="40"/>
      <c r="Q7" s="40"/>
      <c r="R7" s="40"/>
      <c r="S7" s="40"/>
      <c r="T7" s="46"/>
      <c r="U7" s="46"/>
      <c r="V7" s="46"/>
      <c r="W7" s="46"/>
      <c r="X7" s="46"/>
      <c r="Y7" s="46"/>
      <c r="Z7" s="46"/>
      <c r="AA7" s="46"/>
      <c r="AB7" s="46"/>
      <c r="AC7" s="46"/>
      <c r="AD7" s="46"/>
      <c r="AE7" s="46"/>
      <c r="AF7" s="46"/>
      <c r="AG7" s="46"/>
      <c r="AH7" s="46"/>
      <c r="AI7" s="46"/>
      <c r="AJ7" s="46"/>
      <c r="AK7" s="46"/>
    </row>
    <row r="8" spans="2:37" s="45" customFormat="1" x14ac:dyDescent="0.2">
      <c r="B8" s="261"/>
      <c r="C8" s="262"/>
      <c r="D8" s="263"/>
      <c r="E8" s="252"/>
      <c r="F8" s="264"/>
      <c r="G8" s="265"/>
      <c r="H8" s="266"/>
      <c r="I8" s="246"/>
      <c r="J8" s="267"/>
      <c r="K8" s="40"/>
      <c r="L8" s="40"/>
      <c r="M8" s="40"/>
      <c r="N8" s="40"/>
      <c r="O8" s="40"/>
      <c r="P8" s="40"/>
      <c r="Q8" s="40"/>
      <c r="R8" s="40"/>
      <c r="S8" s="40"/>
      <c r="T8" s="46"/>
      <c r="U8" s="46"/>
      <c r="V8" s="46"/>
      <c r="W8" s="46"/>
      <c r="X8" s="46"/>
      <c r="Y8" s="46"/>
      <c r="Z8" s="46"/>
      <c r="AA8" s="46"/>
      <c r="AB8" s="46"/>
      <c r="AC8" s="46"/>
      <c r="AD8" s="46"/>
      <c r="AE8" s="46"/>
      <c r="AF8" s="46"/>
      <c r="AG8" s="46"/>
      <c r="AH8" s="46"/>
      <c r="AI8" s="46"/>
      <c r="AJ8" s="46"/>
      <c r="AK8" s="46"/>
    </row>
    <row r="9" spans="2:37" s="45" customFormat="1" ht="25.5" customHeight="1" x14ac:dyDescent="0.2">
      <c r="B9" s="261"/>
      <c r="C9" s="262"/>
      <c r="D9" s="263"/>
      <c r="E9" s="252"/>
      <c r="F9" s="264"/>
      <c r="G9" s="265"/>
      <c r="H9" s="266"/>
      <c r="I9" s="246"/>
      <c r="J9" s="268"/>
      <c r="K9" s="40"/>
      <c r="L9" s="40"/>
      <c r="M9" s="40"/>
      <c r="N9" s="40"/>
      <c r="O9" s="40"/>
      <c r="P9" s="40"/>
      <c r="Q9" s="40"/>
      <c r="R9" s="40"/>
      <c r="S9" s="40"/>
      <c r="T9" s="46"/>
      <c r="U9" s="46"/>
      <c r="V9" s="46"/>
      <c r="W9" s="46"/>
      <c r="X9" s="46"/>
      <c r="Y9" s="46"/>
      <c r="Z9" s="46"/>
      <c r="AA9" s="46"/>
      <c r="AB9" s="46"/>
      <c r="AC9" s="46"/>
      <c r="AD9" s="46"/>
      <c r="AE9" s="46"/>
      <c r="AF9" s="46"/>
      <c r="AG9" s="46"/>
      <c r="AH9" s="46"/>
      <c r="AI9" s="46"/>
      <c r="AJ9" s="46"/>
      <c r="AK9" s="46"/>
    </row>
    <row r="10" spans="2:37" s="45" customFormat="1" x14ac:dyDescent="0.2">
      <c r="B10" s="261"/>
      <c r="C10" s="262"/>
      <c r="D10" s="263"/>
      <c r="E10" s="252"/>
      <c r="F10" s="265"/>
      <c r="G10" s="265"/>
      <c r="H10" s="266"/>
      <c r="I10" s="246"/>
      <c r="J10" s="267"/>
      <c r="K10" s="40"/>
      <c r="L10" s="40"/>
      <c r="M10" s="40"/>
      <c r="N10" s="40"/>
      <c r="O10" s="40"/>
      <c r="P10" s="40"/>
      <c r="Q10" s="40"/>
      <c r="R10" s="40"/>
      <c r="S10" s="40"/>
      <c r="T10" s="46"/>
      <c r="U10" s="46"/>
      <c r="V10" s="46"/>
      <c r="W10" s="46"/>
      <c r="X10" s="46"/>
      <c r="Y10" s="46"/>
      <c r="Z10" s="46"/>
      <c r="AA10" s="46"/>
      <c r="AB10" s="46"/>
      <c r="AC10" s="46"/>
      <c r="AD10" s="46"/>
      <c r="AE10" s="46"/>
      <c r="AF10" s="46"/>
      <c r="AG10" s="46"/>
      <c r="AH10" s="46"/>
      <c r="AI10" s="46"/>
      <c r="AJ10" s="46"/>
      <c r="AK10" s="46"/>
    </row>
    <row r="11" spans="2:37" s="45" customFormat="1" x14ac:dyDescent="0.2">
      <c r="B11" s="253"/>
      <c r="C11" s="254"/>
      <c r="D11" s="255"/>
      <c r="E11" s="256"/>
      <c r="F11" s="257"/>
      <c r="G11" s="257"/>
      <c r="H11" s="258"/>
      <c r="I11" s="259"/>
      <c r="J11" s="260"/>
      <c r="K11" s="40"/>
      <c r="L11" s="40"/>
      <c r="M11" s="40"/>
      <c r="N11" s="40"/>
      <c r="O11" s="40"/>
      <c r="P11" s="40"/>
      <c r="Q11" s="40"/>
      <c r="R11" s="40"/>
      <c r="S11" s="40"/>
      <c r="T11" s="46"/>
      <c r="U11" s="46"/>
      <c r="V11" s="46"/>
      <c r="W11" s="46"/>
      <c r="X11" s="46"/>
      <c r="Y11" s="46"/>
      <c r="Z11" s="46"/>
      <c r="AA11" s="46"/>
      <c r="AB11" s="46"/>
      <c r="AC11" s="46"/>
      <c r="AD11" s="46"/>
      <c r="AE11" s="46"/>
      <c r="AF11" s="46"/>
      <c r="AG11" s="46"/>
      <c r="AH11" s="46"/>
      <c r="AI11" s="46"/>
      <c r="AJ11" s="46"/>
      <c r="AK11" s="46"/>
    </row>
    <row r="12" spans="2:37" s="45" customFormat="1" ht="25.5" customHeight="1" x14ac:dyDescent="0.2">
      <c r="B12" s="261"/>
      <c r="C12" s="262"/>
      <c r="D12" s="263"/>
      <c r="E12" s="252"/>
      <c r="F12" s="264"/>
      <c r="G12" s="264"/>
      <c r="H12" s="266"/>
      <c r="I12" s="246"/>
      <c r="J12" s="268"/>
      <c r="K12" s="40"/>
      <c r="L12" s="40"/>
      <c r="M12" s="40"/>
      <c r="N12" s="40"/>
      <c r="O12" s="40"/>
      <c r="P12" s="40"/>
      <c r="Q12" s="40"/>
      <c r="R12" s="40"/>
      <c r="S12" s="40"/>
      <c r="T12" s="46"/>
      <c r="U12" s="46"/>
      <c r="V12" s="46"/>
      <c r="W12" s="46"/>
      <c r="X12" s="46"/>
      <c r="Y12" s="46"/>
      <c r="Z12" s="46"/>
      <c r="AA12" s="46"/>
      <c r="AB12" s="46"/>
      <c r="AC12" s="46"/>
      <c r="AD12" s="46"/>
      <c r="AE12" s="46"/>
      <c r="AF12" s="46"/>
      <c r="AG12" s="46"/>
      <c r="AH12" s="46"/>
      <c r="AI12" s="46"/>
      <c r="AJ12" s="46"/>
      <c r="AK12" s="46"/>
    </row>
    <row r="13" spans="2:37" s="45" customFormat="1" ht="25.5" customHeight="1" x14ac:dyDescent="0.2">
      <c r="B13" s="261"/>
      <c r="C13" s="262"/>
      <c r="D13" s="263"/>
      <c r="E13" s="252"/>
      <c r="F13" s="264"/>
      <c r="G13" s="265"/>
      <c r="H13" s="266"/>
      <c r="I13" s="246"/>
      <c r="J13" s="267"/>
      <c r="K13" s="40"/>
      <c r="L13" s="40"/>
      <c r="M13" s="40"/>
      <c r="N13" s="40"/>
      <c r="O13" s="40"/>
      <c r="P13" s="40"/>
      <c r="Q13" s="40"/>
      <c r="R13" s="40"/>
      <c r="S13" s="40"/>
      <c r="T13" s="46"/>
      <c r="U13" s="46"/>
      <c r="V13" s="46"/>
      <c r="W13" s="46"/>
      <c r="X13" s="46"/>
      <c r="Y13" s="46"/>
      <c r="Z13" s="46"/>
      <c r="AA13" s="46"/>
      <c r="AB13" s="46"/>
      <c r="AC13" s="46"/>
      <c r="AD13" s="46"/>
      <c r="AE13" s="46"/>
      <c r="AF13" s="46"/>
      <c r="AG13" s="46"/>
      <c r="AH13" s="46"/>
      <c r="AI13" s="46"/>
      <c r="AJ13" s="46"/>
      <c r="AK13" s="46"/>
    </row>
    <row r="14" spans="2:37" s="45" customFormat="1" ht="25.5" customHeight="1" x14ac:dyDescent="0.2">
      <c r="B14" s="253"/>
      <c r="C14" s="254"/>
      <c r="D14" s="255"/>
      <c r="E14" s="256"/>
      <c r="F14" s="257"/>
      <c r="G14" s="257"/>
      <c r="H14" s="258"/>
      <c r="I14" s="259"/>
      <c r="J14" s="269"/>
      <c r="K14" s="40"/>
      <c r="L14" s="40"/>
      <c r="M14" s="40"/>
      <c r="N14" s="40"/>
      <c r="O14" s="40"/>
      <c r="P14" s="40"/>
      <c r="Q14" s="40"/>
      <c r="R14" s="40"/>
      <c r="S14" s="40"/>
      <c r="T14" s="46"/>
      <c r="U14" s="46"/>
      <c r="V14" s="46"/>
      <c r="W14" s="46"/>
      <c r="X14" s="46"/>
      <c r="Y14" s="46"/>
      <c r="Z14" s="46"/>
      <c r="AA14" s="46"/>
      <c r="AB14" s="46"/>
      <c r="AC14" s="46"/>
      <c r="AD14" s="46"/>
      <c r="AE14" s="46"/>
      <c r="AF14" s="46"/>
      <c r="AG14" s="46"/>
      <c r="AH14" s="46"/>
      <c r="AI14" s="46"/>
      <c r="AJ14" s="46"/>
      <c r="AK14" s="46"/>
    </row>
    <row r="15" spans="2:37" s="45" customFormat="1" ht="25.5" customHeight="1" x14ac:dyDescent="0.2">
      <c r="B15" s="261"/>
      <c r="C15" s="262"/>
      <c r="D15" s="263"/>
      <c r="E15" s="252"/>
      <c r="F15" s="264"/>
      <c r="G15" s="265"/>
      <c r="H15" s="266"/>
      <c r="I15" s="246"/>
      <c r="J15" s="268"/>
      <c r="K15" s="40"/>
      <c r="L15" s="40"/>
      <c r="M15" s="40"/>
      <c r="N15" s="40"/>
      <c r="O15" s="40"/>
      <c r="P15" s="40"/>
      <c r="Q15" s="40"/>
      <c r="R15" s="40"/>
      <c r="S15" s="40"/>
      <c r="T15" s="46"/>
      <c r="U15" s="46"/>
      <c r="V15" s="46"/>
      <c r="W15" s="46"/>
      <c r="X15" s="46"/>
      <c r="Y15" s="46"/>
      <c r="Z15" s="46"/>
      <c r="AA15" s="46"/>
      <c r="AB15" s="46"/>
      <c r="AC15" s="46"/>
      <c r="AD15" s="46"/>
      <c r="AE15" s="46"/>
      <c r="AF15" s="46"/>
      <c r="AG15" s="46"/>
      <c r="AH15" s="46"/>
      <c r="AI15" s="46"/>
      <c r="AJ15" s="46"/>
      <c r="AK15" s="46"/>
    </row>
    <row r="16" spans="2:37" s="45" customFormat="1" ht="25.5" customHeight="1" x14ac:dyDescent="0.2">
      <c r="B16" s="261"/>
      <c r="C16" s="262"/>
      <c r="D16" s="263"/>
      <c r="E16" s="252"/>
      <c r="F16" s="264"/>
      <c r="G16" s="265"/>
      <c r="H16" s="266"/>
      <c r="I16" s="246"/>
      <c r="J16" s="268"/>
      <c r="K16" s="40"/>
      <c r="L16" s="40"/>
      <c r="M16" s="40"/>
      <c r="N16" s="40"/>
      <c r="O16" s="40"/>
      <c r="P16" s="40"/>
      <c r="Q16" s="40"/>
      <c r="R16" s="40"/>
      <c r="S16" s="40"/>
      <c r="T16" s="46"/>
      <c r="U16" s="46"/>
      <c r="V16" s="46"/>
      <c r="W16" s="46"/>
      <c r="X16" s="46"/>
      <c r="Y16" s="46"/>
      <c r="Z16" s="46"/>
      <c r="AA16" s="46"/>
      <c r="AB16" s="46"/>
      <c r="AC16" s="46"/>
      <c r="AD16" s="46"/>
      <c r="AE16" s="46"/>
      <c r="AF16" s="46"/>
      <c r="AG16" s="46"/>
      <c r="AH16" s="46"/>
      <c r="AI16" s="46"/>
      <c r="AJ16" s="46"/>
      <c r="AK16" s="46"/>
    </row>
    <row r="17" spans="2:37" s="45" customFormat="1" ht="25.5" customHeight="1" x14ac:dyDescent="0.2">
      <c r="B17" s="253"/>
      <c r="C17" s="254"/>
      <c r="D17" s="255"/>
      <c r="E17" s="256"/>
      <c r="F17" s="257"/>
      <c r="G17" s="257"/>
      <c r="H17" s="258"/>
      <c r="I17" s="259"/>
      <c r="J17" s="269"/>
      <c r="K17" s="40"/>
      <c r="L17" s="40"/>
      <c r="M17" s="40"/>
      <c r="N17" s="40"/>
      <c r="O17" s="40"/>
      <c r="P17" s="40"/>
      <c r="Q17" s="40"/>
      <c r="R17" s="40"/>
      <c r="S17" s="40"/>
      <c r="T17" s="46"/>
      <c r="U17" s="46"/>
      <c r="V17" s="46"/>
      <c r="W17" s="46"/>
      <c r="X17" s="46"/>
      <c r="Y17" s="46"/>
      <c r="Z17" s="46"/>
      <c r="AA17" s="46"/>
      <c r="AB17" s="46"/>
      <c r="AC17" s="46"/>
      <c r="AD17" s="46"/>
      <c r="AE17" s="46"/>
      <c r="AF17" s="46"/>
      <c r="AG17" s="46"/>
      <c r="AH17" s="46"/>
      <c r="AI17" s="46"/>
      <c r="AJ17" s="46"/>
      <c r="AK17" s="46"/>
    </row>
    <row r="18" spans="2:37" s="45" customFormat="1" ht="25.5" customHeight="1" x14ac:dyDescent="0.2">
      <c r="B18" s="261"/>
      <c r="C18" s="262"/>
      <c r="D18" s="263"/>
      <c r="E18" s="252"/>
      <c r="F18" s="264"/>
      <c r="G18" s="265"/>
      <c r="H18" s="266"/>
      <c r="I18" s="246"/>
      <c r="J18" s="268"/>
      <c r="K18" s="40"/>
      <c r="L18" s="40"/>
      <c r="M18" s="40"/>
      <c r="N18" s="40"/>
      <c r="O18" s="40"/>
      <c r="P18" s="40"/>
      <c r="Q18" s="40"/>
      <c r="R18" s="40"/>
      <c r="S18" s="40"/>
      <c r="T18" s="46"/>
      <c r="U18" s="46"/>
      <c r="V18" s="46"/>
      <c r="W18" s="46"/>
      <c r="X18" s="46"/>
      <c r="Y18" s="46"/>
      <c r="Z18" s="46"/>
      <c r="AA18" s="46"/>
      <c r="AB18" s="46"/>
      <c r="AC18" s="46"/>
      <c r="AD18" s="46"/>
      <c r="AE18" s="46"/>
      <c r="AF18" s="46"/>
      <c r="AG18" s="46"/>
      <c r="AH18" s="46"/>
      <c r="AI18" s="46"/>
      <c r="AJ18" s="46"/>
      <c r="AK18" s="46"/>
    </row>
    <row r="19" spans="2:37" s="45" customFormat="1" ht="25.5" customHeight="1" x14ac:dyDescent="0.2">
      <c r="B19" s="261"/>
      <c r="C19" s="262"/>
      <c r="D19" s="263"/>
      <c r="E19" s="252"/>
      <c r="F19" s="264"/>
      <c r="G19" s="265"/>
      <c r="H19" s="266"/>
      <c r="I19" s="246"/>
      <c r="J19" s="268"/>
      <c r="K19" s="40"/>
      <c r="L19" s="40"/>
      <c r="M19" s="40"/>
      <c r="N19" s="40"/>
      <c r="O19" s="40"/>
      <c r="P19" s="40"/>
      <c r="Q19" s="40"/>
      <c r="R19" s="40"/>
      <c r="S19" s="40"/>
      <c r="T19" s="46"/>
      <c r="U19" s="46"/>
      <c r="V19" s="46"/>
      <c r="W19" s="46"/>
      <c r="X19" s="46"/>
      <c r="Y19" s="46"/>
      <c r="Z19" s="46"/>
      <c r="AA19" s="46"/>
      <c r="AB19" s="46"/>
      <c r="AC19" s="46"/>
      <c r="AD19" s="46"/>
      <c r="AE19" s="46"/>
      <c r="AF19" s="46"/>
      <c r="AG19" s="46"/>
      <c r="AH19" s="46"/>
      <c r="AI19" s="46"/>
      <c r="AJ19" s="46"/>
      <c r="AK19" s="46"/>
    </row>
    <row r="20" spans="2:37" s="45" customFormat="1" ht="25.5" customHeight="1" x14ac:dyDescent="0.2">
      <c r="B20" s="253"/>
      <c r="C20" s="254"/>
      <c r="D20" s="255"/>
      <c r="E20" s="256"/>
      <c r="F20" s="257"/>
      <c r="G20" s="257"/>
      <c r="H20" s="258"/>
      <c r="I20" s="259"/>
      <c r="J20" s="269"/>
      <c r="K20" s="40"/>
      <c r="L20" s="40"/>
      <c r="M20" s="40"/>
      <c r="N20" s="40"/>
      <c r="O20" s="40"/>
      <c r="P20" s="40"/>
      <c r="Q20" s="40"/>
      <c r="R20" s="40"/>
      <c r="S20" s="40"/>
      <c r="T20" s="46"/>
      <c r="U20" s="46"/>
      <c r="V20" s="46"/>
      <c r="W20" s="46"/>
      <c r="X20" s="46"/>
      <c r="Y20" s="46"/>
      <c r="Z20" s="46"/>
      <c r="AA20" s="46"/>
      <c r="AB20" s="46"/>
      <c r="AC20" s="46"/>
      <c r="AD20" s="46"/>
      <c r="AE20" s="46"/>
      <c r="AF20" s="46"/>
      <c r="AG20" s="46"/>
      <c r="AH20" s="46"/>
      <c r="AI20" s="46"/>
      <c r="AJ20" s="46"/>
      <c r="AK20" s="46"/>
    </row>
    <row r="21" spans="2:37" s="45" customFormat="1" ht="25.5" customHeight="1" x14ac:dyDescent="0.2">
      <c r="B21" s="261"/>
      <c r="C21" s="262"/>
      <c r="D21" s="263"/>
      <c r="E21" s="252"/>
      <c r="F21" s="264"/>
      <c r="G21" s="265"/>
      <c r="H21" s="266"/>
      <c r="I21" s="246"/>
      <c r="J21" s="268"/>
      <c r="K21" s="40"/>
      <c r="L21" s="40"/>
      <c r="M21" s="40"/>
      <c r="N21" s="40"/>
      <c r="O21" s="40"/>
      <c r="P21" s="40"/>
      <c r="Q21" s="40"/>
      <c r="R21" s="40"/>
      <c r="S21" s="40"/>
      <c r="T21" s="46"/>
      <c r="U21" s="46"/>
      <c r="V21" s="46"/>
      <c r="W21" s="46"/>
      <c r="X21" s="46"/>
      <c r="Y21" s="46"/>
      <c r="Z21" s="46"/>
      <c r="AA21" s="46"/>
      <c r="AB21" s="46"/>
      <c r="AC21" s="46"/>
      <c r="AD21" s="46"/>
      <c r="AE21" s="46"/>
      <c r="AF21" s="46"/>
      <c r="AG21" s="46"/>
      <c r="AH21" s="46"/>
      <c r="AI21" s="46"/>
      <c r="AJ21" s="46"/>
      <c r="AK21" s="46"/>
    </row>
    <row r="22" spans="2:37" s="45" customFormat="1" ht="25.5" customHeight="1" x14ac:dyDescent="0.2">
      <c r="B22" s="261"/>
      <c r="C22" s="262"/>
      <c r="D22" s="263"/>
      <c r="E22" s="252"/>
      <c r="F22" s="264"/>
      <c r="G22" s="265"/>
      <c r="H22" s="266"/>
      <c r="I22" s="246"/>
      <c r="J22" s="268"/>
      <c r="K22" s="40"/>
      <c r="L22" s="40"/>
      <c r="M22" s="40"/>
      <c r="N22" s="40"/>
      <c r="O22" s="40"/>
      <c r="P22" s="40"/>
      <c r="Q22" s="40"/>
      <c r="R22" s="40"/>
      <c r="S22" s="40"/>
      <c r="T22" s="46"/>
      <c r="U22" s="46"/>
      <c r="V22" s="46"/>
      <c r="W22" s="46"/>
      <c r="X22" s="46"/>
      <c r="Y22" s="46"/>
      <c r="Z22" s="46"/>
      <c r="AA22" s="46"/>
      <c r="AB22" s="46"/>
      <c r="AC22" s="46"/>
      <c r="AD22" s="46"/>
      <c r="AE22" s="46"/>
      <c r="AF22" s="46"/>
      <c r="AG22" s="46"/>
      <c r="AH22" s="46"/>
      <c r="AI22" s="46"/>
      <c r="AJ22" s="46"/>
      <c r="AK22" s="46"/>
    </row>
    <row r="23" spans="2:37" s="45" customFormat="1" ht="25.5" customHeight="1" x14ac:dyDescent="0.2">
      <c r="B23" s="253"/>
      <c r="C23" s="254"/>
      <c r="D23" s="255"/>
      <c r="E23" s="256"/>
      <c r="F23" s="257"/>
      <c r="G23" s="257"/>
      <c r="H23" s="258"/>
      <c r="I23" s="259"/>
      <c r="J23" s="269"/>
      <c r="K23" s="40"/>
      <c r="L23" s="40"/>
      <c r="M23" s="40"/>
      <c r="N23" s="40"/>
      <c r="O23" s="40"/>
      <c r="P23" s="40"/>
      <c r="Q23" s="40"/>
      <c r="R23" s="40"/>
      <c r="S23" s="40"/>
      <c r="T23" s="46"/>
      <c r="U23" s="46"/>
      <c r="V23" s="46"/>
      <c r="W23" s="46"/>
      <c r="X23" s="46"/>
      <c r="Y23" s="46"/>
      <c r="Z23" s="46"/>
      <c r="AA23" s="46"/>
      <c r="AB23" s="46"/>
      <c r="AC23" s="46"/>
      <c r="AD23" s="46"/>
      <c r="AE23" s="46"/>
      <c r="AF23" s="46"/>
      <c r="AG23" s="46"/>
      <c r="AH23" s="46"/>
      <c r="AI23" s="46"/>
      <c r="AJ23" s="46"/>
      <c r="AK23" s="46"/>
    </row>
    <row r="24" spans="2:37" s="45" customFormat="1" ht="25.5" customHeight="1" x14ac:dyDescent="0.2">
      <c r="B24" s="261"/>
      <c r="C24" s="262"/>
      <c r="D24" s="263"/>
      <c r="E24" s="252"/>
      <c r="F24" s="264"/>
      <c r="G24" s="265"/>
      <c r="H24" s="266"/>
      <c r="I24" s="246"/>
      <c r="J24" s="268"/>
      <c r="K24" s="40"/>
      <c r="L24" s="40"/>
      <c r="M24" s="40"/>
      <c r="N24" s="40"/>
      <c r="O24" s="40"/>
      <c r="P24" s="40"/>
      <c r="Q24" s="40"/>
      <c r="R24" s="40"/>
      <c r="S24" s="40"/>
      <c r="T24" s="46"/>
      <c r="U24" s="46"/>
      <c r="V24" s="46"/>
      <c r="W24" s="46"/>
      <c r="X24" s="46"/>
      <c r="Y24" s="46"/>
      <c r="Z24" s="46"/>
      <c r="AA24" s="46"/>
      <c r="AB24" s="46"/>
      <c r="AC24" s="46"/>
      <c r="AD24" s="46"/>
      <c r="AE24" s="46"/>
      <c r="AF24" s="46"/>
      <c r="AG24" s="46"/>
      <c r="AH24" s="46"/>
      <c r="AI24" s="46"/>
      <c r="AJ24" s="46"/>
      <c r="AK24" s="46"/>
    </row>
    <row r="25" spans="2:37" s="45" customFormat="1" ht="25.5" customHeight="1" x14ac:dyDescent="0.2">
      <c r="B25" s="261"/>
      <c r="C25" s="262"/>
      <c r="D25" s="263"/>
      <c r="E25" s="252"/>
      <c r="F25" s="264"/>
      <c r="G25" s="265"/>
      <c r="H25" s="266"/>
      <c r="I25" s="246"/>
      <c r="J25" s="268"/>
      <c r="K25" s="40"/>
      <c r="L25" s="40"/>
      <c r="M25" s="40"/>
      <c r="N25" s="40"/>
      <c r="O25" s="40"/>
      <c r="P25" s="40"/>
      <c r="Q25" s="40"/>
      <c r="R25" s="40"/>
      <c r="S25" s="40"/>
      <c r="T25" s="46"/>
      <c r="U25" s="46"/>
      <c r="V25" s="46"/>
      <c r="W25" s="46"/>
      <c r="X25" s="46"/>
      <c r="Y25" s="46"/>
      <c r="Z25" s="46"/>
      <c r="AA25" s="46"/>
      <c r="AB25" s="46"/>
      <c r="AC25" s="46"/>
      <c r="AD25" s="46"/>
      <c r="AE25" s="46"/>
      <c r="AF25" s="46"/>
      <c r="AG25" s="46"/>
      <c r="AH25" s="46"/>
      <c r="AI25" s="46"/>
      <c r="AJ25" s="46"/>
      <c r="AK25" s="46"/>
    </row>
    <row r="26" spans="2:37" s="45" customFormat="1" ht="25.5" customHeight="1" x14ac:dyDescent="0.2">
      <c r="B26" s="261"/>
      <c r="C26" s="262"/>
      <c r="D26" s="263"/>
      <c r="E26" s="252"/>
      <c r="F26" s="264"/>
      <c r="G26" s="265"/>
      <c r="H26" s="266"/>
      <c r="I26" s="246"/>
      <c r="J26" s="268"/>
      <c r="K26" s="40"/>
      <c r="L26" s="40"/>
      <c r="M26" s="40"/>
      <c r="N26" s="40"/>
      <c r="O26" s="40"/>
      <c r="P26" s="40"/>
      <c r="Q26" s="40"/>
      <c r="R26" s="40"/>
      <c r="S26" s="40"/>
      <c r="T26" s="46"/>
      <c r="U26" s="46"/>
      <c r="V26" s="46"/>
      <c r="W26" s="46"/>
      <c r="X26" s="46"/>
      <c r="Y26" s="46"/>
      <c r="Z26" s="46"/>
      <c r="AA26" s="46"/>
      <c r="AB26" s="46"/>
      <c r="AC26" s="46"/>
      <c r="AD26" s="46"/>
      <c r="AE26" s="46"/>
      <c r="AF26" s="46"/>
      <c r="AG26" s="46"/>
      <c r="AH26" s="46"/>
      <c r="AI26" s="46"/>
      <c r="AJ26" s="46"/>
      <c r="AK26" s="46"/>
    </row>
    <row r="27" spans="2:37" s="45" customFormat="1" ht="25.5" customHeight="1" x14ac:dyDescent="0.2">
      <c r="B27" s="261"/>
      <c r="C27" s="262"/>
      <c r="D27" s="263"/>
      <c r="E27" s="252"/>
      <c r="F27" s="264"/>
      <c r="G27" s="265"/>
      <c r="H27" s="266"/>
      <c r="I27" s="246"/>
      <c r="J27" s="268"/>
      <c r="K27" s="40"/>
      <c r="L27" s="40"/>
      <c r="M27" s="40"/>
      <c r="N27" s="40"/>
      <c r="O27" s="40"/>
      <c r="P27" s="40"/>
      <c r="Q27" s="40"/>
      <c r="R27" s="40"/>
      <c r="S27" s="40"/>
      <c r="T27" s="46"/>
      <c r="U27" s="46"/>
      <c r="V27" s="46"/>
      <c r="W27" s="46"/>
      <c r="X27" s="46"/>
      <c r="Y27" s="46"/>
      <c r="Z27" s="46"/>
      <c r="AA27" s="46"/>
      <c r="AB27" s="46"/>
      <c r="AC27" s="46"/>
      <c r="AD27" s="46"/>
      <c r="AE27" s="46"/>
      <c r="AF27" s="46"/>
      <c r="AG27" s="46"/>
      <c r="AH27" s="46"/>
      <c r="AI27" s="46"/>
      <c r="AJ27" s="46"/>
      <c r="AK27" s="46"/>
    </row>
    <row r="28" spans="2:37" ht="15" customHeight="1" x14ac:dyDescent="0.2">
      <c r="B28" s="51"/>
    </row>
  </sheetData>
  <sheetProtection selectLockedCells="1"/>
  <mergeCells count="14">
    <mergeCell ref="J5:J6"/>
    <mergeCell ref="B1:J1"/>
    <mergeCell ref="B2:J2"/>
    <mergeCell ref="B3:E3"/>
    <mergeCell ref="F3:G3"/>
    <mergeCell ref="H3:J3"/>
    <mergeCell ref="B4:E4"/>
    <mergeCell ref="F4:G4"/>
    <mergeCell ref="H4:J4"/>
    <mergeCell ref="B5:B6"/>
    <mergeCell ref="C5:C6"/>
    <mergeCell ref="F5:F6"/>
    <mergeCell ref="G5:G6"/>
    <mergeCell ref="H5:I5"/>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FF0000"/>
  </sheetPr>
  <dimension ref="B1:M46"/>
  <sheetViews>
    <sheetView showGridLines="0" showZeros="0" zoomScaleNormal="100" zoomScaleSheetLayoutView="90" workbookViewId="0">
      <pane xSplit="6" ySplit="7" topLeftCell="G18" activePane="bottomRight" state="frozen"/>
      <selection activeCell="B2" sqref="B2:L2"/>
      <selection pane="topRight" activeCell="B2" sqref="B2:L2"/>
      <selection pane="bottomLeft" activeCell="B2" sqref="B2:L2"/>
      <selection pane="bottomRight" activeCell="J5" sqref="J5:K5"/>
    </sheetView>
  </sheetViews>
  <sheetFormatPr defaultColWidth="9.140625" defaultRowHeight="12.75" x14ac:dyDescent="0.2"/>
  <cols>
    <col min="1" max="1" width="2.85546875" style="26" customWidth="1"/>
    <col min="2" max="2" width="21.85546875" style="26" customWidth="1"/>
    <col min="3" max="3" width="16.7109375" style="26" customWidth="1"/>
    <col min="4" max="5" width="11.7109375" style="26" customWidth="1"/>
    <col min="6" max="6" width="16.85546875" style="26" customWidth="1"/>
    <col min="7" max="7" width="16.7109375" style="26" customWidth="1"/>
    <col min="8" max="9" width="9.7109375" style="26" customWidth="1"/>
    <col min="10" max="10" width="9.5703125" style="26" customWidth="1"/>
    <col min="11" max="11" width="20.42578125" style="26" customWidth="1"/>
    <col min="12" max="12" width="2.85546875" style="26" customWidth="1"/>
    <col min="13" max="13" width="5.7109375" style="26" hidden="1" customWidth="1"/>
    <col min="14" max="27" width="5.7109375" style="26" customWidth="1"/>
    <col min="28" max="16384" width="9.140625" style="26"/>
  </cols>
  <sheetData>
    <row r="1" spans="2:11" ht="59.25" customHeight="1" thickBot="1" x14ac:dyDescent="0.35">
      <c r="E1" s="160" t="s">
        <v>1005</v>
      </c>
    </row>
    <row r="2" spans="2:11" ht="13.5" customHeight="1" x14ac:dyDescent="0.2">
      <c r="B2" s="565" t="s">
        <v>23</v>
      </c>
      <c r="C2" s="566"/>
      <c r="D2" s="566"/>
      <c r="E2" s="566"/>
      <c r="F2" s="566"/>
      <c r="G2" s="566"/>
      <c r="H2" s="566"/>
      <c r="I2" s="566"/>
      <c r="J2" s="566"/>
      <c r="K2" s="567"/>
    </row>
    <row r="3" spans="2:11" ht="21" customHeight="1" thickBot="1" x14ac:dyDescent="0.3">
      <c r="B3" s="601" t="s">
        <v>56</v>
      </c>
      <c r="C3" s="602"/>
      <c r="D3" s="602"/>
      <c r="E3" s="602"/>
      <c r="F3" s="602"/>
      <c r="G3" s="602"/>
      <c r="H3" s="602"/>
      <c r="I3" s="602"/>
      <c r="J3" s="602"/>
      <c r="K3" s="603"/>
    </row>
    <row r="4" spans="2:11" ht="15" customHeight="1" x14ac:dyDescent="0.2">
      <c r="B4" s="378" t="s">
        <v>61</v>
      </c>
      <c r="C4" s="379"/>
      <c r="D4" s="379"/>
      <c r="E4" s="379"/>
      <c r="F4" s="380"/>
      <c r="G4" s="370" t="s">
        <v>62</v>
      </c>
      <c r="H4" s="379"/>
      <c r="I4" s="380"/>
      <c r="J4" s="595" t="str">
        <f>'FILL OUT FIRST - TOC'!E4</f>
        <v>Disaster Number (XXXX-DR-STATE):</v>
      </c>
      <c r="K4" s="596"/>
    </row>
    <row r="5" spans="2:11" ht="15" customHeight="1" x14ac:dyDescent="0.2">
      <c r="B5" s="608">
        <f>'FILL OUT FIRST - TOC'!$F$5</f>
        <v>0</v>
      </c>
      <c r="C5" s="609"/>
      <c r="D5" s="609"/>
      <c r="E5" s="609"/>
      <c r="F5" s="610"/>
      <c r="G5" s="421" t="str">
        <f>'FILL OUT FIRST - TOC'!$F$6</f>
        <v>Law Enforcement Mutual Aid</v>
      </c>
      <c r="H5" s="607"/>
      <c r="I5" s="422"/>
      <c r="J5" s="421">
        <f>'FILL OUT FIRST - TOC'!$F$4</f>
        <v>0</v>
      </c>
      <c r="K5" s="606"/>
    </row>
    <row r="6" spans="2:11" x14ac:dyDescent="0.2">
      <c r="B6" s="597" t="s">
        <v>8</v>
      </c>
      <c r="C6" s="576" t="s">
        <v>96</v>
      </c>
      <c r="D6" s="574" t="s">
        <v>57</v>
      </c>
      <c r="E6" s="574"/>
      <c r="F6" s="77" t="s">
        <v>51</v>
      </c>
      <c r="G6" s="577" t="s">
        <v>48</v>
      </c>
      <c r="H6" s="578"/>
      <c r="I6" s="576" t="s">
        <v>35</v>
      </c>
      <c r="J6" s="576" t="s">
        <v>36</v>
      </c>
      <c r="K6" s="604" t="s">
        <v>50</v>
      </c>
    </row>
    <row r="7" spans="2:11" ht="21.75" customHeight="1" x14ac:dyDescent="0.2">
      <c r="B7" s="598"/>
      <c r="C7" s="574"/>
      <c r="D7" s="78" t="s">
        <v>37</v>
      </c>
      <c r="E7" s="78" t="s">
        <v>95</v>
      </c>
      <c r="F7" s="234">
        <f>SUM(F8:F994)</f>
        <v>0</v>
      </c>
      <c r="G7" s="599"/>
      <c r="H7" s="600"/>
      <c r="I7" s="574"/>
      <c r="J7" s="574"/>
      <c r="K7" s="605"/>
    </row>
    <row r="8" spans="2:11" x14ac:dyDescent="0.2">
      <c r="B8" s="591"/>
      <c r="C8" s="243"/>
      <c r="D8" s="592"/>
      <c r="E8" s="592"/>
      <c r="F8" s="592"/>
      <c r="G8" s="593"/>
      <c r="H8" s="593"/>
      <c r="I8" s="587"/>
      <c r="J8" s="587"/>
      <c r="K8" s="594"/>
    </row>
    <row r="9" spans="2:11" ht="12" customHeight="1" x14ac:dyDescent="0.2">
      <c r="B9" s="591"/>
      <c r="C9" s="243"/>
      <c r="D9" s="592"/>
      <c r="E9" s="592"/>
      <c r="F9" s="592"/>
      <c r="G9" s="593"/>
      <c r="H9" s="593"/>
      <c r="I9" s="588"/>
      <c r="J9" s="588"/>
      <c r="K9" s="590"/>
    </row>
    <row r="10" spans="2:11" x14ac:dyDescent="0.2">
      <c r="B10" s="591"/>
      <c r="C10" s="296"/>
      <c r="D10" s="592"/>
      <c r="E10" s="592"/>
      <c r="F10" s="592"/>
      <c r="G10" s="593"/>
      <c r="H10" s="593"/>
      <c r="I10" s="587"/>
      <c r="J10" s="587"/>
      <c r="K10" s="594"/>
    </row>
    <row r="11" spans="2:11" ht="43.5" customHeight="1" x14ac:dyDescent="0.2">
      <c r="B11" s="591"/>
      <c r="C11" s="296"/>
      <c r="D11" s="592"/>
      <c r="E11" s="592"/>
      <c r="F11" s="592"/>
      <c r="G11" s="593"/>
      <c r="H11" s="593"/>
      <c r="I11" s="588"/>
      <c r="J11" s="588"/>
      <c r="K11" s="590"/>
    </row>
    <row r="12" spans="2:11" x14ac:dyDescent="0.2">
      <c r="B12" s="591"/>
      <c r="C12" s="243"/>
      <c r="D12" s="592"/>
      <c r="E12" s="592"/>
      <c r="F12" s="592"/>
      <c r="G12" s="593"/>
      <c r="H12" s="593"/>
      <c r="I12" s="587"/>
      <c r="J12" s="587"/>
      <c r="K12" s="589"/>
    </row>
    <row r="13" spans="2:11" x14ac:dyDescent="0.2">
      <c r="B13" s="591"/>
      <c r="C13" s="297"/>
      <c r="D13" s="592"/>
      <c r="E13" s="592"/>
      <c r="F13" s="592"/>
      <c r="G13" s="593"/>
      <c r="H13" s="593"/>
      <c r="I13" s="588"/>
      <c r="J13" s="588"/>
      <c r="K13" s="590"/>
    </row>
    <row r="14" spans="2:11" x14ac:dyDescent="0.2">
      <c r="B14" s="591"/>
      <c r="C14" s="243"/>
      <c r="D14" s="592"/>
      <c r="E14" s="592"/>
      <c r="F14" s="592"/>
      <c r="G14" s="593"/>
      <c r="H14" s="593"/>
      <c r="I14" s="587"/>
      <c r="J14" s="587"/>
      <c r="K14" s="589"/>
    </row>
    <row r="15" spans="2:11" x14ac:dyDescent="0.2">
      <c r="B15" s="591"/>
      <c r="C15" s="297"/>
      <c r="D15" s="592"/>
      <c r="E15" s="592"/>
      <c r="F15" s="592"/>
      <c r="G15" s="593"/>
      <c r="H15" s="593"/>
      <c r="I15" s="588"/>
      <c r="J15" s="588"/>
      <c r="K15" s="590"/>
    </row>
    <row r="16" spans="2:11" x14ac:dyDescent="0.2">
      <c r="B16" s="591"/>
      <c r="C16" s="243"/>
      <c r="D16" s="592"/>
      <c r="E16" s="592"/>
      <c r="F16" s="592"/>
      <c r="G16" s="593"/>
      <c r="H16" s="593"/>
      <c r="I16" s="587"/>
      <c r="J16" s="587"/>
      <c r="K16" s="589"/>
    </row>
    <row r="17" spans="2:11" x14ac:dyDescent="0.2">
      <c r="B17" s="591"/>
      <c r="C17" s="297"/>
      <c r="D17" s="592"/>
      <c r="E17" s="592"/>
      <c r="F17" s="592"/>
      <c r="G17" s="593"/>
      <c r="H17" s="593"/>
      <c r="I17" s="588"/>
      <c r="J17" s="588"/>
      <c r="K17" s="590"/>
    </row>
    <row r="18" spans="2:11" x14ac:dyDescent="0.2">
      <c r="B18" s="591"/>
      <c r="C18" s="243"/>
      <c r="D18" s="592"/>
      <c r="E18" s="592"/>
      <c r="F18" s="592"/>
      <c r="G18" s="593"/>
      <c r="H18" s="593"/>
      <c r="I18" s="587"/>
      <c r="J18" s="587"/>
      <c r="K18" s="589"/>
    </row>
    <row r="19" spans="2:11" x14ac:dyDescent="0.2">
      <c r="B19" s="591"/>
      <c r="C19" s="297"/>
      <c r="D19" s="592"/>
      <c r="E19" s="592"/>
      <c r="F19" s="592"/>
      <c r="G19" s="593"/>
      <c r="H19" s="593"/>
      <c r="I19" s="588"/>
      <c r="J19" s="588"/>
      <c r="K19" s="590"/>
    </row>
    <row r="20" spans="2:11" x14ac:dyDescent="0.2">
      <c r="B20" s="591"/>
      <c r="C20" s="243"/>
      <c r="D20" s="592"/>
      <c r="E20" s="592"/>
      <c r="F20" s="592"/>
      <c r="G20" s="593"/>
      <c r="H20" s="593"/>
      <c r="I20" s="587"/>
      <c r="J20" s="587"/>
      <c r="K20" s="589"/>
    </row>
    <row r="21" spans="2:11" x14ac:dyDescent="0.2">
      <c r="B21" s="591"/>
      <c r="C21" s="297"/>
      <c r="D21" s="592"/>
      <c r="E21" s="592"/>
      <c r="F21" s="592"/>
      <c r="G21" s="593"/>
      <c r="H21" s="593"/>
      <c r="I21" s="588"/>
      <c r="J21" s="588"/>
      <c r="K21" s="590"/>
    </row>
    <row r="22" spans="2:11" x14ac:dyDescent="0.2">
      <c r="B22" s="591"/>
      <c r="C22" s="243"/>
      <c r="D22" s="592"/>
      <c r="E22" s="592"/>
      <c r="F22" s="592"/>
      <c r="G22" s="593"/>
      <c r="H22" s="593"/>
      <c r="I22" s="587"/>
      <c r="J22" s="587"/>
      <c r="K22" s="589"/>
    </row>
    <row r="23" spans="2:11" x14ac:dyDescent="0.2">
      <c r="B23" s="591"/>
      <c r="C23" s="297"/>
      <c r="D23" s="592"/>
      <c r="E23" s="592"/>
      <c r="F23" s="592"/>
      <c r="G23" s="593"/>
      <c r="H23" s="593"/>
      <c r="I23" s="588"/>
      <c r="J23" s="588"/>
      <c r="K23" s="590"/>
    </row>
    <row r="24" spans="2:11" x14ac:dyDescent="0.2">
      <c r="B24" s="591"/>
      <c r="C24" s="243"/>
      <c r="D24" s="592"/>
      <c r="E24" s="592"/>
      <c r="F24" s="592"/>
      <c r="G24" s="593"/>
      <c r="H24" s="593"/>
      <c r="I24" s="587"/>
      <c r="J24" s="587"/>
      <c r="K24" s="589"/>
    </row>
    <row r="25" spans="2:11" x14ac:dyDescent="0.2">
      <c r="B25" s="591"/>
      <c r="C25" s="297"/>
      <c r="D25" s="592"/>
      <c r="E25" s="592"/>
      <c r="F25" s="592"/>
      <c r="G25" s="593"/>
      <c r="H25" s="593"/>
      <c r="I25" s="588"/>
      <c r="J25" s="588"/>
      <c r="K25" s="590"/>
    </row>
    <row r="26" spans="2:11" x14ac:dyDescent="0.2">
      <c r="B26" s="591"/>
      <c r="C26" s="243"/>
      <c r="D26" s="592"/>
      <c r="E26" s="592"/>
      <c r="F26" s="592"/>
      <c r="G26" s="593"/>
      <c r="H26" s="593"/>
      <c r="I26" s="587"/>
      <c r="J26" s="587"/>
      <c r="K26" s="589"/>
    </row>
    <row r="27" spans="2:11" x14ac:dyDescent="0.2">
      <c r="B27" s="591"/>
      <c r="C27" s="297"/>
      <c r="D27" s="592"/>
      <c r="E27" s="592"/>
      <c r="F27" s="592"/>
      <c r="G27" s="593"/>
      <c r="H27" s="593"/>
      <c r="I27" s="588"/>
      <c r="J27" s="588"/>
      <c r="K27" s="590"/>
    </row>
    <row r="28" spans="2:11" x14ac:dyDescent="0.2">
      <c r="B28" s="591"/>
      <c r="C28" s="243"/>
      <c r="D28" s="592"/>
      <c r="E28" s="592"/>
      <c r="F28" s="592"/>
      <c r="G28" s="593"/>
      <c r="H28" s="593"/>
      <c r="I28" s="587"/>
      <c r="J28" s="587"/>
      <c r="K28" s="589"/>
    </row>
    <row r="29" spans="2:11" x14ac:dyDescent="0.2">
      <c r="B29" s="591"/>
      <c r="C29" s="297"/>
      <c r="D29" s="592"/>
      <c r="E29" s="592"/>
      <c r="F29" s="592"/>
      <c r="G29" s="593"/>
      <c r="H29" s="593"/>
      <c r="I29" s="588"/>
      <c r="J29" s="588"/>
      <c r="K29" s="590"/>
    </row>
    <row r="30" spans="2:11" x14ac:dyDescent="0.2">
      <c r="B30" s="591"/>
      <c r="C30" s="243"/>
      <c r="D30" s="592"/>
      <c r="E30" s="592"/>
      <c r="F30" s="592"/>
      <c r="G30" s="593"/>
      <c r="H30" s="593"/>
      <c r="I30" s="587"/>
      <c r="J30" s="587"/>
      <c r="K30" s="589"/>
    </row>
    <row r="31" spans="2:11" x14ac:dyDescent="0.2">
      <c r="B31" s="591"/>
      <c r="C31" s="297"/>
      <c r="D31" s="592"/>
      <c r="E31" s="592"/>
      <c r="F31" s="592"/>
      <c r="G31" s="593"/>
      <c r="H31" s="593"/>
      <c r="I31" s="588"/>
      <c r="J31" s="588"/>
      <c r="K31" s="590"/>
    </row>
    <row r="32" spans="2:11" x14ac:dyDescent="0.2">
      <c r="B32" s="591"/>
      <c r="C32" s="243"/>
      <c r="D32" s="592"/>
      <c r="E32" s="592"/>
      <c r="F32" s="592"/>
      <c r="G32" s="593"/>
      <c r="H32" s="593"/>
      <c r="I32" s="587"/>
      <c r="J32" s="587"/>
      <c r="K32" s="589"/>
    </row>
    <row r="33" spans="2:11" x14ac:dyDescent="0.2">
      <c r="B33" s="591"/>
      <c r="C33" s="297"/>
      <c r="D33" s="592"/>
      <c r="E33" s="592"/>
      <c r="F33" s="592"/>
      <c r="G33" s="593"/>
      <c r="H33" s="593"/>
      <c r="I33" s="588"/>
      <c r="J33" s="588"/>
      <c r="K33" s="590"/>
    </row>
    <row r="34" spans="2:11" x14ac:dyDescent="0.2">
      <c r="B34" s="591"/>
      <c r="C34" s="243"/>
      <c r="D34" s="592"/>
      <c r="E34" s="592"/>
      <c r="F34" s="592"/>
      <c r="G34" s="593"/>
      <c r="H34" s="593"/>
      <c r="I34" s="587"/>
      <c r="J34" s="587"/>
      <c r="K34" s="589"/>
    </row>
    <row r="35" spans="2:11" x14ac:dyDescent="0.2">
      <c r="B35" s="591"/>
      <c r="C35" s="297"/>
      <c r="D35" s="592"/>
      <c r="E35" s="592"/>
      <c r="F35" s="592"/>
      <c r="G35" s="593"/>
      <c r="H35" s="593"/>
      <c r="I35" s="588"/>
      <c r="J35" s="588"/>
      <c r="K35" s="590"/>
    </row>
    <row r="36" spans="2:11" x14ac:dyDescent="0.2">
      <c r="B36" s="591"/>
      <c r="C36" s="243"/>
      <c r="D36" s="592"/>
      <c r="E36" s="592"/>
      <c r="F36" s="592"/>
      <c r="G36" s="593"/>
      <c r="H36" s="593"/>
      <c r="I36" s="587"/>
      <c r="J36" s="587"/>
      <c r="K36" s="589"/>
    </row>
    <row r="37" spans="2:11" x14ac:dyDescent="0.2">
      <c r="B37" s="591"/>
      <c r="C37" s="297"/>
      <c r="D37" s="592"/>
      <c r="E37" s="592"/>
      <c r="F37" s="592"/>
      <c r="G37" s="593"/>
      <c r="H37" s="593"/>
      <c r="I37" s="588"/>
      <c r="J37" s="588"/>
      <c r="K37" s="590"/>
    </row>
    <row r="38" spans="2:11" x14ac:dyDescent="0.2">
      <c r="B38" s="591"/>
      <c r="C38" s="243"/>
      <c r="D38" s="592"/>
      <c r="E38" s="592"/>
      <c r="F38" s="592"/>
      <c r="G38" s="593"/>
      <c r="H38" s="593"/>
      <c r="I38" s="587"/>
      <c r="J38" s="587"/>
      <c r="K38" s="589"/>
    </row>
    <row r="39" spans="2:11" x14ac:dyDescent="0.2">
      <c r="B39" s="591"/>
      <c r="C39" s="297"/>
      <c r="D39" s="592"/>
      <c r="E39" s="592"/>
      <c r="F39" s="592"/>
      <c r="G39" s="593"/>
      <c r="H39" s="593"/>
      <c r="I39" s="588"/>
      <c r="J39" s="588"/>
      <c r="K39" s="590"/>
    </row>
    <row r="40" spans="2:11" x14ac:dyDescent="0.2">
      <c r="B40" s="591"/>
      <c r="C40" s="243"/>
      <c r="D40" s="592"/>
      <c r="E40" s="592"/>
      <c r="F40" s="592"/>
      <c r="G40" s="593"/>
      <c r="H40" s="593"/>
      <c r="I40" s="587"/>
      <c r="J40" s="587"/>
      <c r="K40" s="589"/>
    </row>
    <row r="41" spans="2:11" x14ac:dyDescent="0.2">
      <c r="B41" s="591"/>
      <c r="C41" s="297"/>
      <c r="D41" s="592"/>
      <c r="E41" s="592"/>
      <c r="F41" s="592"/>
      <c r="G41" s="593"/>
      <c r="H41" s="593"/>
      <c r="I41" s="588"/>
      <c r="J41" s="588"/>
      <c r="K41" s="590"/>
    </row>
    <row r="42" spans="2:11" x14ac:dyDescent="0.2">
      <c r="B42" s="591"/>
      <c r="C42" s="243"/>
      <c r="D42" s="592"/>
      <c r="E42" s="592"/>
      <c r="F42" s="592"/>
      <c r="G42" s="593"/>
      <c r="H42" s="593"/>
      <c r="I42" s="587"/>
      <c r="J42" s="587"/>
      <c r="K42" s="589"/>
    </row>
    <row r="43" spans="2:11" x14ac:dyDescent="0.2">
      <c r="B43" s="591"/>
      <c r="C43" s="297"/>
      <c r="D43" s="592"/>
      <c r="E43" s="592"/>
      <c r="F43" s="592"/>
      <c r="G43" s="593"/>
      <c r="H43" s="593"/>
      <c r="I43" s="588"/>
      <c r="J43" s="588"/>
      <c r="K43" s="590"/>
    </row>
    <row r="44" spans="2:11" x14ac:dyDescent="0.2">
      <c r="B44" s="591"/>
      <c r="C44" s="243"/>
      <c r="D44" s="592"/>
      <c r="E44" s="592"/>
      <c r="F44" s="592"/>
      <c r="G44" s="593"/>
      <c r="H44" s="593"/>
      <c r="I44" s="587"/>
      <c r="J44" s="587"/>
      <c r="K44" s="589"/>
    </row>
    <row r="45" spans="2:11" x14ac:dyDescent="0.2">
      <c r="B45" s="591"/>
      <c r="C45" s="297"/>
      <c r="D45" s="592"/>
      <c r="E45" s="592"/>
      <c r="F45" s="592"/>
      <c r="G45" s="593"/>
      <c r="H45" s="593"/>
      <c r="I45" s="588"/>
      <c r="J45" s="588"/>
      <c r="K45" s="590"/>
    </row>
    <row r="46" spans="2:11" x14ac:dyDescent="0.2">
      <c r="B46" s="51"/>
    </row>
  </sheetData>
  <sheetProtection formatCells="0" selectLockedCells="1"/>
  <mergeCells count="167">
    <mergeCell ref="B20:B21"/>
    <mergeCell ref="D20:D21"/>
    <mergeCell ref="E20:E21"/>
    <mergeCell ref="F20:F21"/>
    <mergeCell ref="G20:H21"/>
    <mergeCell ref="I20:I21"/>
    <mergeCell ref="J20:J21"/>
    <mergeCell ref="K20:K21"/>
    <mergeCell ref="E14:E15"/>
    <mergeCell ref="F14:F15"/>
    <mergeCell ref="G14:H15"/>
    <mergeCell ref="I14:I15"/>
    <mergeCell ref="J14:J15"/>
    <mergeCell ref="K14:K15"/>
    <mergeCell ref="B18:B19"/>
    <mergeCell ref="D18:D19"/>
    <mergeCell ref="E18:E19"/>
    <mergeCell ref="F18:F19"/>
    <mergeCell ref="G18:H19"/>
    <mergeCell ref="I18:I19"/>
    <mergeCell ref="J18:J19"/>
    <mergeCell ref="K18:K19"/>
    <mergeCell ref="B16:B17"/>
    <mergeCell ref="D16:D17"/>
    <mergeCell ref="J4:K4"/>
    <mergeCell ref="B6:B7"/>
    <mergeCell ref="C6:C7"/>
    <mergeCell ref="D6:E6"/>
    <mergeCell ref="G6:H7"/>
    <mergeCell ref="I6:I7"/>
    <mergeCell ref="B2:K2"/>
    <mergeCell ref="B3:K3"/>
    <mergeCell ref="J6:J7"/>
    <mergeCell ref="K6:K7"/>
    <mergeCell ref="J5:K5"/>
    <mergeCell ref="G4:I4"/>
    <mergeCell ref="G5:I5"/>
    <mergeCell ref="B4:F4"/>
    <mergeCell ref="B5:F5"/>
    <mergeCell ref="B8:B9"/>
    <mergeCell ref="D8:D9"/>
    <mergeCell ref="E8:E9"/>
    <mergeCell ref="F8:F9"/>
    <mergeCell ref="G8:H9"/>
    <mergeCell ref="I8:I9"/>
    <mergeCell ref="J8:J9"/>
    <mergeCell ref="K8:K9"/>
    <mergeCell ref="J10:J11"/>
    <mergeCell ref="K10:K11"/>
    <mergeCell ref="E16:E17"/>
    <mergeCell ref="F16:F17"/>
    <mergeCell ref="G16:H17"/>
    <mergeCell ref="I16:I17"/>
    <mergeCell ref="J16:J17"/>
    <mergeCell ref="K16:K17"/>
    <mergeCell ref="B10:B11"/>
    <mergeCell ref="D10:D11"/>
    <mergeCell ref="E10:E11"/>
    <mergeCell ref="F10:F11"/>
    <mergeCell ref="G10:H11"/>
    <mergeCell ref="I10:I11"/>
    <mergeCell ref="B12:B13"/>
    <mergeCell ref="D12:D13"/>
    <mergeCell ref="E12:E13"/>
    <mergeCell ref="F12:F13"/>
    <mergeCell ref="G12:H13"/>
    <mergeCell ref="I12:I13"/>
    <mergeCell ref="J12:J13"/>
    <mergeCell ref="K12:K13"/>
    <mergeCell ref="B14:B15"/>
    <mergeCell ref="D14:D15"/>
    <mergeCell ref="J22:J23"/>
    <mergeCell ref="K22:K23"/>
    <mergeCell ref="B24:B25"/>
    <mergeCell ref="D24:D25"/>
    <mergeCell ref="E24:E25"/>
    <mergeCell ref="F24:F25"/>
    <mergeCell ref="G24:H25"/>
    <mergeCell ref="I24:I25"/>
    <mergeCell ref="J24:J25"/>
    <mergeCell ref="K24:K25"/>
    <mergeCell ref="B22:B23"/>
    <mergeCell ref="D22:D23"/>
    <mergeCell ref="E22:E23"/>
    <mergeCell ref="F22:F23"/>
    <mergeCell ref="G22:H23"/>
    <mergeCell ref="I22:I23"/>
    <mergeCell ref="J26:J27"/>
    <mergeCell ref="K26:K27"/>
    <mergeCell ref="B28:B29"/>
    <mergeCell ref="D28:D29"/>
    <mergeCell ref="E28:E29"/>
    <mergeCell ref="F28:F29"/>
    <mergeCell ref="G28:H29"/>
    <mergeCell ref="I28:I29"/>
    <mergeCell ref="J28:J29"/>
    <mergeCell ref="K28:K29"/>
    <mergeCell ref="B26:B27"/>
    <mergeCell ref="D26:D27"/>
    <mergeCell ref="E26:E27"/>
    <mergeCell ref="F26:F27"/>
    <mergeCell ref="G26:H27"/>
    <mergeCell ref="I26:I27"/>
    <mergeCell ref="J30:J31"/>
    <mergeCell ref="K30:K31"/>
    <mergeCell ref="B32:B33"/>
    <mergeCell ref="D32:D33"/>
    <mergeCell ref="E32:E33"/>
    <mergeCell ref="F32:F33"/>
    <mergeCell ref="G32:H33"/>
    <mergeCell ref="I32:I33"/>
    <mergeCell ref="J32:J33"/>
    <mergeCell ref="K32:K33"/>
    <mergeCell ref="B30:B31"/>
    <mergeCell ref="D30:D31"/>
    <mergeCell ref="E30:E31"/>
    <mergeCell ref="F30:F31"/>
    <mergeCell ref="G30:H31"/>
    <mergeCell ref="I30:I31"/>
    <mergeCell ref="J34:J35"/>
    <mergeCell ref="K34:K35"/>
    <mergeCell ref="B36:B37"/>
    <mergeCell ref="D36:D37"/>
    <mergeCell ref="E36:E37"/>
    <mergeCell ref="F36:F37"/>
    <mergeCell ref="G36:H37"/>
    <mergeCell ref="I36:I37"/>
    <mergeCell ref="J36:J37"/>
    <mergeCell ref="K36:K37"/>
    <mergeCell ref="B34:B35"/>
    <mergeCell ref="D34:D35"/>
    <mergeCell ref="E34:E35"/>
    <mergeCell ref="F34:F35"/>
    <mergeCell ref="G34:H35"/>
    <mergeCell ref="I34:I35"/>
    <mergeCell ref="J38:J39"/>
    <mergeCell ref="K38:K39"/>
    <mergeCell ref="B40:B41"/>
    <mergeCell ref="D40:D41"/>
    <mergeCell ref="E40:E41"/>
    <mergeCell ref="F40:F41"/>
    <mergeCell ref="G40:H41"/>
    <mergeCell ref="I40:I41"/>
    <mergeCell ref="J40:J41"/>
    <mergeCell ref="K40:K41"/>
    <mergeCell ref="B38:B39"/>
    <mergeCell ref="D38:D39"/>
    <mergeCell ref="E38:E39"/>
    <mergeCell ref="F38:F39"/>
    <mergeCell ref="G38:H39"/>
    <mergeCell ref="I38:I39"/>
    <mergeCell ref="J42:J43"/>
    <mergeCell ref="K42:K43"/>
    <mergeCell ref="B44:B45"/>
    <mergeCell ref="D44:D45"/>
    <mergeCell ref="E44:E45"/>
    <mergeCell ref="F44:F45"/>
    <mergeCell ref="G44:H45"/>
    <mergeCell ref="I44:I45"/>
    <mergeCell ref="J44:J45"/>
    <mergeCell ref="K44:K45"/>
    <mergeCell ref="B42:B43"/>
    <mergeCell ref="D42:D43"/>
    <mergeCell ref="E42:E43"/>
    <mergeCell ref="F42:F43"/>
    <mergeCell ref="G42:H43"/>
    <mergeCell ref="I42:I43"/>
  </mergeCells>
  <phoneticPr fontId="23" type="noConversion"/>
  <printOptions horizontalCentered="1" verticalCentered="1"/>
  <pageMargins left="0.25" right="0.25" top="0.25" bottom="0.2" header="0.25" footer="0.1"/>
  <pageSetup scale="84" orientation="landscape" blackAndWhite="1" r:id="rId1"/>
  <headerFooter alignWithMargins="0">
    <oddFooter>&amp;CRENTED EQUIPMENT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C74F-4F76-435A-8200-D7221AF7DEEF}">
  <sheetPr>
    <tabColor rgb="FF00B050"/>
  </sheetPr>
  <dimension ref="B1:M45"/>
  <sheetViews>
    <sheetView showGridLines="0" showZeros="0" zoomScaleNormal="100" zoomScaleSheetLayoutView="90" workbookViewId="0">
      <pane xSplit="6" ySplit="6" topLeftCell="G7" activePane="bottomRight" state="frozen"/>
      <selection activeCell="B2" sqref="B2:L2"/>
      <selection pane="topRight" activeCell="B2" sqref="B2:L2"/>
      <selection pane="bottomLeft" activeCell="B2" sqref="B2:L2"/>
      <selection pane="bottomRight" activeCell="J4" sqref="J4:K4"/>
    </sheetView>
  </sheetViews>
  <sheetFormatPr defaultColWidth="9.140625" defaultRowHeight="12.75" x14ac:dyDescent="0.2"/>
  <cols>
    <col min="1" max="1" width="2.85546875" style="26" customWidth="1"/>
    <col min="2" max="2" width="21.85546875" style="26" customWidth="1"/>
    <col min="3" max="3" width="16.7109375" style="26" customWidth="1"/>
    <col min="4" max="5" width="11.7109375" style="26" customWidth="1"/>
    <col min="6" max="6" width="16.85546875" style="26" customWidth="1"/>
    <col min="7" max="7" width="16.7109375" style="26" customWidth="1"/>
    <col min="8" max="9" width="9.7109375" style="26" customWidth="1"/>
    <col min="10" max="10" width="9.5703125" style="26" customWidth="1"/>
    <col min="11" max="11" width="20.42578125" style="26" customWidth="1"/>
    <col min="12" max="12" width="2.85546875" style="26" customWidth="1"/>
    <col min="13" max="13" width="5.7109375" style="26" hidden="1" customWidth="1"/>
    <col min="14" max="27" width="5.7109375" style="26" customWidth="1"/>
    <col min="28" max="16384" width="9.140625" style="26"/>
  </cols>
  <sheetData>
    <row r="1" spans="2:11" ht="13.5" customHeight="1" x14ac:dyDescent="0.2">
      <c r="B1" s="565" t="s">
        <v>23</v>
      </c>
      <c r="C1" s="566"/>
      <c r="D1" s="566"/>
      <c r="E1" s="566"/>
      <c r="F1" s="566"/>
      <c r="G1" s="566"/>
      <c r="H1" s="566"/>
      <c r="I1" s="566"/>
      <c r="J1" s="566"/>
      <c r="K1" s="567"/>
    </row>
    <row r="2" spans="2:11" ht="21" customHeight="1" thickBot="1" x14ac:dyDescent="0.3">
      <c r="B2" s="601" t="s">
        <v>56</v>
      </c>
      <c r="C2" s="602"/>
      <c r="D2" s="602"/>
      <c r="E2" s="602"/>
      <c r="F2" s="602"/>
      <c r="G2" s="602"/>
      <c r="H2" s="602"/>
      <c r="I2" s="602"/>
      <c r="J2" s="602"/>
      <c r="K2" s="603"/>
    </row>
    <row r="3" spans="2:11" ht="15" customHeight="1" x14ac:dyDescent="0.2">
      <c r="B3" s="378" t="s">
        <v>61</v>
      </c>
      <c r="C3" s="379"/>
      <c r="D3" s="379"/>
      <c r="E3" s="379"/>
      <c r="F3" s="380"/>
      <c r="G3" s="370" t="s">
        <v>62</v>
      </c>
      <c r="H3" s="379"/>
      <c r="I3" s="380"/>
      <c r="J3" s="595" t="str">
        <f>'FILL OUT FIRST - TOC'!E4</f>
        <v>Disaster Number (XXXX-DR-STATE):</v>
      </c>
      <c r="K3" s="596"/>
    </row>
    <row r="4" spans="2:11" ht="15" customHeight="1" x14ac:dyDescent="0.2">
      <c r="B4" s="608">
        <f>'FILL OUT FIRST - TOC'!$F$5</f>
        <v>0</v>
      </c>
      <c r="C4" s="609"/>
      <c r="D4" s="609"/>
      <c r="E4" s="609"/>
      <c r="F4" s="610"/>
      <c r="G4" s="421" t="str">
        <f>'FILL OUT FIRST - TOC'!$F$6</f>
        <v>Law Enforcement Mutual Aid</v>
      </c>
      <c r="H4" s="607"/>
      <c r="I4" s="422"/>
      <c r="J4" s="421">
        <f>'FILL OUT FIRST - TOC'!$F$4</f>
        <v>0</v>
      </c>
      <c r="K4" s="606"/>
    </row>
    <row r="5" spans="2:11" x14ac:dyDescent="0.2">
      <c r="B5" s="597" t="s">
        <v>8</v>
      </c>
      <c r="C5" s="576" t="s">
        <v>96</v>
      </c>
      <c r="D5" s="574" t="s">
        <v>57</v>
      </c>
      <c r="E5" s="574"/>
      <c r="F5" s="77" t="s">
        <v>51</v>
      </c>
      <c r="G5" s="577" t="s">
        <v>48</v>
      </c>
      <c r="H5" s="578"/>
      <c r="I5" s="576" t="s">
        <v>35</v>
      </c>
      <c r="J5" s="576" t="s">
        <v>36</v>
      </c>
      <c r="K5" s="604" t="s">
        <v>50</v>
      </c>
    </row>
    <row r="6" spans="2:11" ht="21.75" customHeight="1" x14ac:dyDescent="0.2">
      <c r="B6" s="598"/>
      <c r="C6" s="574"/>
      <c r="D6" s="78" t="s">
        <v>37</v>
      </c>
      <c r="E6" s="78" t="s">
        <v>95</v>
      </c>
      <c r="F6" s="234">
        <f>SUM(F7:F993)</f>
        <v>0</v>
      </c>
      <c r="G6" s="599"/>
      <c r="H6" s="600"/>
      <c r="I6" s="574"/>
      <c r="J6" s="574"/>
      <c r="K6" s="605"/>
    </row>
    <row r="7" spans="2:11" x14ac:dyDescent="0.2">
      <c r="B7" s="611"/>
      <c r="C7" s="246"/>
      <c r="D7" s="612"/>
      <c r="E7" s="612"/>
      <c r="F7" s="612"/>
      <c r="G7" s="613"/>
      <c r="H7" s="613"/>
      <c r="I7" s="614"/>
      <c r="J7" s="614"/>
      <c r="K7" s="616"/>
    </row>
    <row r="8" spans="2:11" ht="12" customHeight="1" x14ac:dyDescent="0.2">
      <c r="B8" s="611"/>
      <c r="C8" s="246"/>
      <c r="D8" s="612"/>
      <c r="E8" s="612"/>
      <c r="F8" s="612"/>
      <c r="G8" s="613"/>
      <c r="H8" s="613"/>
      <c r="I8" s="615"/>
      <c r="J8" s="615"/>
      <c r="K8" s="617"/>
    </row>
    <row r="9" spans="2:11" x14ac:dyDescent="0.2">
      <c r="B9" s="611"/>
      <c r="C9" s="247"/>
      <c r="D9" s="612"/>
      <c r="E9" s="612"/>
      <c r="F9" s="612"/>
      <c r="G9" s="613"/>
      <c r="H9" s="613"/>
      <c r="I9" s="614"/>
      <c r="J9" s="614"/>
      <c r="K9" s="616"/>
    </row>
    <row r="10" spans="2:11" ht="43.5" customHeight="1" x14ac:dyDescent="0.2">
      <c r="B10" s="611"/>
      <c r="C10" s="247"/>
      <c r="D10" s="612"/>
      <c r="E10" s="612"/>
      <c r="F10" s="612"/>
      <c r="G10" s="613"/>
      <c r="H10" s="613"/>
      <c r="I10" s="615"/>
      <c r="J10" s="615"/>
      <c r="K10" s="617"/>
    </row>
    <row r="11" spans="2:11" x14ac:dyDescent="0.2">
      <c r="B11" s="611"/>
      <c r="C11" s="246"/>
      <c r="D11" s="612"/>
      <c r="E11" s="612"/>
      <c r="F11" s="612"/>
      <c r="G11" s="613"/>
      <c r="H11" s="613"/>
      <c r="I11" s="614"/>
      <c r="J11" s="614"/>
      <c r="K11" s="618"/>
    </row>
    <row r="12" spans="2:11" x14ac:dyDescent="0.2">
      <c r="B12" s="611"/>
      <c r="C12" s="248"/>
      <c r="D12" s="612"/>
      <c r="E12" s="612"/>
      <c r="F12" s="612"/>
      <c r="G12" s="613"/>
      <c r="H12" s="613"/>
      <c r="I12" s="615"/>
      <c r="J12" s="615"/>
      <c r="K12" s="617"/>
    </row>
    <row r="13" spans="2:11" x14ac:dyDescent="0.2">
      <c r="B13" s="611"/>
      <c r="C13" s="246"/>
      <c r="D13" s="612"/>
      <c r="E13" s="612"/>
      <c r="F13" s="612"/>
      <c r="G13" s="613"/>
      <c r="H13" s="613"/>
      <c r="I13" s="614"/>
      <c r="J13" s="614"/>
      <c r="K13" s="618"/>
    </row>
    <row r="14" spans="2:11" x14ac:dyDescent="0.2">
      <c r="B14" s="611"/>
      <c r="C14" s="248"/>
      <c r="D14" s="612"/>
      <c r="E14" s="612"/>
      <c r="F14" s="612"/>
      <c r="G14" s="613"/>
      <c r="H14" s="613"/>
      <c r="I14" s="615"/>
      <c r="J14" s="615"/>
      <c r="K14" s="617"/>
    </row>
    <row r="15" spans="2:11" x14ac:dyDescent="0.2">
      <c r="B15" s="611"/>
      <c r="C15" s="246"/>
      <c r="D15" s="612"/>
      <c r="E15" s="612"/>
      <c r="F15" s="612"/>
      <c r="G15" s="613"/>
      <c r="H15" s="613"/>
      <c r="I15" s="614"/>
      <c r="J15" s="614"/>
      <c r="K15" s="618"/>
    </row>
    <row r="16" spans="2:11" x14ac:dyDescent="0.2">
      <c r="B16" s="611"/>
      <c r="C16" s="248"/>
      <c r="D16" s="612"/>
      <c r="E16" s="612"/>
      <c r="F16" s="612"/>
      <c r="G16" s="613"/>
      <c r="H16" s="613"/>
      <c r="I16" s="615"/>
      <c r="J16" s="615"/>
      <c r="K16" s="617"/>
    </row>
    <row r="17" spans="2:11" x14ac:dyDescent="0.2">
      <c r="B17" s="611"/>
      <c r="C17" s="246"/>
      <c r="D17" s="612"/>
      <c r="E17" s="612"/>
      <c r="F17" s="612"/>
      <c r="G17" s="613"/>
      <c r="H17" s="613"/>
      <c r="I17" s="614"/>
      <c r="J17" s="614"/>
      <c r="K17" s="618"/>
    </row>
    <row r="18" spans="2:11" x14ac:dyDescent="0.2">
      <c r="B18" s="611"/>
      <c r="C18" s="248"/>
      <c r="D18" s="612"/>
      <c r="E18" s="612"/>
      <c r="F18" s="612"/>
      <c r="G18" s="613"/>
      <c r="H18" s="613"/>
      <c r="I18" s="615"/>
      <c r="J18" s="615"/>
      <c r="K18" s="617"/>
    </row>
    <row r="19" spans="2:11" x14ac:dyDescent="0.2">
      <c r="B19" s="611"/>
      <c r="C19" s="246"/>
      <c r="D19" s="612"/>
      <c r="E19" s="612"/>
      <c r="F19" s="612"/>
      <c r="G19" s="613"/>
      <c r="H19" s="613"/>
      <c r="I19" s="614"/>
      <c r="J19" s="614"/>
      <c r="K19" s="618"/>
    </row>
    <row r="20" spans="2:11" x14ac:dyDescent="0.2">
      <c r="B20" s="611"/>
      <c r="C20" s="248"/>
      <c r="D20" s="612"/>
      <c r="E20" s="612"/>
      <c r="F20" s="612"/>
      <c r="G20" s="613"/>
      <c r="H20" s="613"/>
      <c r="I20" s="615"/>
      <c r="J20" s="615"/>
      <c r="K20" s="617"/>
    </row>
    <row r="21" spans="2:11" x14ac:dyDescent="0.2">
      <c r="B21" s="611"/>
      <c r="C21" s="246"/>
      <c r="D21" s="612"/>
      <c r="E21" s="612"/>
      <c r="F21" s="612"/>
      <c r="G21" s="613"/>
      <c r="H21" s="613"/>
      <c r="I21" s="614"/>
      <c r="J21" s="614"/>
      <c r="K21" s="618"/>
    </row>
    <row r="22" spans="2:11" x14ac:dyDescent="0.2">
      <c r="B22" s="611"/>
      <c r="C22" s="248"/>
      <c r="D22" s="612"/>
      <c r="E22" s="612"/>
      <c r="F22" s="612"/>
      <c r="G22" s="613"/>
      <c r="H22" s="613"/>
      <c r="I22" s="615"/>
      <c r="J22" s="615"/>
      <c r="K22" s="617"/>
    </row>
    <row r="23" spans="2:11" x14ac:dyDescent="0.2">
      <c r="B23" s="611"/>
      <c r="C23" s="246"/>
      <c r="D23" s="612"/>
      <c r="E23" s="612"/>
      <c r="F23" s="612"/>
      <c r="G23" s="613"/>
      <c r="H23" s="613"/>
      <c r="I23" s="614"/>
      <c r="J23" s="614"/>
      <c r="K23" s="618"/>
    </row>
    <row r="24" spans="2:11" x14ac:dyDescent="0.2">
      <c r="B24" s="611"/>
      <c r="C24" s="248"/>
      <c r="D24" s="612"/>
      <c r="E24" s="612"/>
      <c r="F24" s="612"/>
      <c r="G24" s="613"/>
      <c r="H24" s="613"/>
      <c r="I24" s="615"/>
      <c r="J24" s="615"/>
      <c r="K24" s="617"/>
    </row>
    <row r="25" spans="2:11" x14ac:dyDescent="0.2">
      <c r="B25" s="611"/>
      <c r="C25" s="246"/>
      <c r="D25" s="612"/>
      <c r="E25" s="612"/>
      <c r="F25" s="612"/>
      <c r="G25" s="613"/>
      <c r="H25" s="613"/>
      <c r="I25" s="614"/>
      <c r="J25" s="614"/>
      <c r="K25" s="618"/>
    </row>
    <row r="26" spans="2:11" x14ac:dyDescent="0.2">
      <c r="B26" s="611"/>
      <c r="C26" s="248"/>
      <c r="D26" s="612"/>
      <c r="E26" s="612"/>
      <c r="F26" s="612"/>
      <c r="G26" s="613"/>
      <c r="H26" s="613"/>
      <c r="I26" s="615"/>
      <c r="J26" s="615"/>
      <c r="K26" s="617"/>
    </row>
    <row r="27" spans="2:11" x14ac:dyDescent="0.2">
      <c r="B27" s="611"/>
      <c r="C27" s="246"/>
      <c r="D27" s="612"/>
      <c r="E27" s="612"/>
      <c r="F27" s="612"/>
      <c r="G27" s="613"/>
      <c r="H27" s="613"/>
      <c r="I27" s="614"/>
      <c r="J27" s="614"/>
      <c r="K27" s="618"/>
    </row>
    <row r="28" spans="2:11" x14ac:dyDescent="0.2">
      <c r="B28" s="611"/>
      <c r="C28" s="248"/>
      <c r="D28" s="612"/>
      <c r="E28" s="612"/>
      <c r="F28" s="612"/>
      <c r="G28" s="613"/>
      <c r="H28" s="613"/>
      <c r="I28" s="615"/>
      <c r="J28" s="615"/>
      <c r="K28" s="617"/>
    </row>
    <row r="29" spans="2:11" x14ac:dyDescent="0.2">
      <c r="B29" s="611"/>
      <c r="C29" s="246"/>
      <c r="D29" s="612"/>
      <c r="E29" s="612"/>
      <c r="F29" s="612"/>
      <c r="G29" s="613"/>
      <c r="H29" s="613"/>
      <c r="I29" s="614"/>
      <c r="J29" s="614"/>
      <c r="K29" s="618"/>
    </row>
    <row r="30" spans="2:11" x14ac:dyDescent="0.2">
      <c r="B30" s="611"/>
      <c r="C30" s="248"/>
      <c r="D30" s="612"/>
      <c r="E30" s="612"/>
      <c r="F30" s="612"/>
      <c r="G30" s="613"/>
      <c r="H30" s="613"/>
      <c r="I30" s="615"/>
      <c r="J30" s="615"/>
      <c r="K30" s="617"/>
    </row>
    <row r="31" spans="2:11" x14ac:dyDescent="0.2">
      <c r="B31" s="611"/>
      <c r="C31" s="246"/>
      <c r="D31" s="612"/>
      <c r="E31" s="612"/>
      <c r="F31" s="612"/>
      <c r="G31" s="613"/>
      <c r="H31" s="613"/>
      <c r="I31" s="614"/>
      <c r="J31" s="614"/>
      <c r="K31" s="618"/>
    </row>
    <row r="32" spans="2:11" x14ac:dyDescent="0.2">
      <c r="B32" s="611"/>
      <c r="C32" s="248"/>
      <c r="D32" s="612"/>
      <c r="E32" s="612"/>
      <c r="F32" s="612"/>
      <c r="G32" s="613"/>
      <c r="H32" s="613"/>
      <c r="I32" s="615"/>
      <c r="J32" s="615"/>
      <c r="K32" s="617"/>
    </row>
    <row r="33" spans="2:11" x14ac:dyDescent="0.2">
      <c r="B33" s="611"/>
      <c r="C33" s="246"/>
      <c r="D33" s="612"/>
      <c r="E33" s="612"/>
      <c r="F33" s="612"/>
      <c r="G33" s="613"/>
      <c r="H33" s="613"/>
      <c r="I33" s="614"/>
      <c r="J33" s="614"/>
      <c r="K33" s="618"/>
    </row>
    <row r="34" spans="2:11" x14ac:dyDescent="0.2">
      <c r="B34" s="611"/>
      <c r="C34" s="248"/>
      <c r="D34" s="612"/>
      <c r="E34" s="612"/>
      <c r="F34" s="612"/>
      <c r="G34" s="613"/>
      <c r="H34" s="613"/>
      <c r="I34" s="615"/>
      <c r="J34" s="615"/>
      <c r="K34" s="617"/>
    </row>
    <row r="35" spans="2:11" x14ac:dyDescent="0.2">
      <c r="B35" s="611"/>
      <c r="C35" s="246"/>
      <c r="D35" s="612"/>
      <c r="E35" s="612"/>
      <c r="F35" s="612"/>
      <c r="G35" s="613"/>
      <c r="H35" s="613"/>
      <c r="I35" s="614"/>
      <c r="J35" s="614"/>
      <c r="K35" s="618"/>
    </row>
    <row r="36" spans="2:11" x14ac:dyDescent="0.2">
      <c r="B36" s="611"/>
      <c r="C36" s="248"/>
      <c r="D36" s="612"/>
      <c r="E36" s="612"/>
      <c r="F36" s="612"/>
      <c r="G36" s="613"/>
      <c r="H36" s="613"/>
      <c r="I36" s="615"/>
      <c r="J36" s="615"/>
      <c r="K36" s="617"/>
    </row>
    <row r="37" spans="2:11" x14ac:dyDescent="0.2">
      <c r="B37" s="611"/>
      <c r="C37" s="246"/>
      <c r="D37" s="612"/>
      <c r="E37" s="612"/>
      <c r="F37" s="612"/>
      <c r="G37" s="613"/>
      <c r="H37" s="613"/>
      <c r="I37" s="614"/>
      <c r="J37" s="614"/>
      <c r="K37" s="618"/>
    </row>
    <row r="38" spans="2:11" x14ac:dyDescent="0.2">
      <c r="B38" s="611"/>
      <c r="C38" s="248"/>
      <c r="D38" s="612"/>
      <c r="E38" s="612"/>
      <c r="F38" s="612"/>
      <c r="G38" s="613"/>
      <c r="H38" s="613"/>
      <c r="I38" s="615"/>
      <c r="J38" s="615"/>
      <c r="K38" s="617"/>
    </row>
    <row r="39" spans="2:11" x14ac:dyDescent="0.2">
      <c r="B39" s="611"/>
      <c r="C39" s="246"/>
      <c r="D39" s="612"/>
      <c r="E39" s="612"/>
      <c r="F39" s="612"/>
      <c r="G39" s="613"/>
      <c r="H39" s="613"/>
      <c r="I39" s="614"/>
      <c r="J39" s="614"/>
      <c r="K39" s="618"/>
    </row>
    <row r="40" spans="2:11" x14ac:dyDescent="0.2">
      <c r="B40" s="611"/>
      <c r="C40" s="248"/>
      <c r="D40" s="612"/>
      <c r="E40" s="612"/>
      <c r="F40" s="612"/>
      <c r="G40" s="613"/>
      <c r="H40" s="613"/>
      <c r="I40" s="615"/>
      <c r="J40" s="615"/>
      <c r="K40" s="617"/>
    </row>
    <row r="41" spans="2:11" x14ac:dyDescent="0.2">
      <c r="B41" s="611"/>
      <c r="C41" s="246"/>
      <c r="D41" s="612"/>
      <c r="E41" s="612"/>
      <c r="F41" s="612"/>
      <c r="G41" s="613"/>
      <c r="H41" s="613"/>
      <c r="I41" s="614"/>
      <c r="J41" s="614"/>
      <c r="K41" s="618"/>
    </row>
    <row r="42" spans="2:11" x14ac:dyDescent="0.2">
      <c r="B42" s="611"/>
      <c r="C42" s="248"/>
      <c r="D42" s="612"/>
      <c r="E42" s="612"/>
      <c r="F42" s="612"/>
      <c r="G42" s="613"/>
      <c r="H42" s="613"/>
      <c r="I42" s="615"/>
      <c r="J42" s="615"/>
      <c r="K42" s="617"/>
    </row>
    <row r="43" spans="2:11" x14ac:dyDescent="0.2">
      <c r="B43" s="611"/>
      <c r="C43" s="246"/>
      <c r="D43" s="612"/>
      <c r="E43" s="612"/>
      <c r="F43" s="612"/>
      <c r="G43" s="613"/>
      <c r="H43" s="613"/>
      <c r="I43" s="614"/>
      <c r="J43" s="614"/>
      <c r="K43" s="618"/>
    </row>
    <row r="44" spans="2:11" x14ac:dyDescent="0.2">
      <c r="B44" s="611"/>
      <c r="C44" s="248"/>
      <c r="D44" s="612"/>
      <c r="E44" s="612"/>
      <c r="F44" s="612"/>
      <c r="G44" s="613"/>
      <c r="H44" s="613"/>
      <c r="I44" s="615"/>
      <c r="J44" s="615"/>
      <c r="K44" s="617"/>
    </row>
    <row r="45" spans="2:11" x14ac:dyDescent="0.2">
      <c r="B45" s="51"/>
    </row>
  </sheetData>
  <sheetProtection formatCells="0" selectLockedCells="1"/>
  <mergeCells count="167">
    <mergeCell ref="J41:J42"/>
    <mergeCell ref="K41:K42"/>
    <mergeCell ref="B43:B44"/>
    <mergeCell ref="D43:D44"/>
    <mergeCell ref="E43:E44"/>
    <mergeCell ref="F43:F44"/>
    <mergeCell ref="G43:H44"/>
    <mergeCell ref="I43:I44"/>
    <mergeCell ref="J43:J44"/>
    <mergeCell ref="K43:K44"/>
    <mergeCell ref="B41:B42"/>
    <mergeCell ref="D41:D42"/>
    <mergeCell ref="E41:E42"/>
    <mergeCell ref="F41:F42"/>
    <mergeCell ref="G41:H42"/>
    <mergeCell ref="I41:I42"/>
    <mergeCell ref="J37:J38"/>
    <mergeCell ref="K37:K38"/>
    <mergeCell ref="B39:B40"/>
    <mergeCell ref="D39:D40"/>
    <mergeCell ref="E39:E40"/>
    <mergeCell ref="F39:F40"/>
    <mergeCell ref="G39:H40"/>
    <mergeCell ref="I39:I40"/>
    <mergeCell ref="J39:J40"/>
    <mergeCell ref="K39:K40"/>
    <mergeCell ref="B37:B38"/>
    <mergeCell ref="D37:D38"/>
    <mergeCell ref="E37:E38"/>
    <mergeCell ref="F37:F38"/>
    <mergeCell ref="G37:H38"/>
    <mergeCell ref="I37:I38"/>
    <mergeCell ref="J33:J34"/>
    <mergeCell ref="K33:K34"/>
    <mergeCell ref="B35:B36"/>
    <mergeCell ref="D35:D36"/>
    <mergeCell ref="E35:E36"/>
    <mergeCell ref="F35:F36"/>
    <mergeCell ref="G35:H36"/>
    <mergeCell ref="I35:I36"/>
    <mergeCell ref="J35:J36"/>
    <mergeCell ref="K35:K36"/>
    <mergeCell ref="B33:B34"/>
    <mergeCell ref="D33:D34"/>
    <mergeCell ref="E33:E34"/>
    <mergeCell ref="F33:F34"/>
    <mergeCell ref="G33:H34"/>
    <mergeCell ref="I33:I34"/>
    <mergeCell ref="J29:J30"/>
    <mergeCell ref="K29:K30"/>
    <mergeCell ref="B31:B32"/>
    <mergeCell ref="D31:D32"/>
    <mergeCell ref="E31:E32"/>
    <mergeCell ref="F31:F32"/>
    <mergeCell ref="G31:H32"/>
    <mergeCell ref="I31:I32"/>
    <mergeCell ref="J31:J32"/>
    <mergeCell ref="K31:K32"/>
    <mergeCell ref="B29:B30"/>
    <mergeCell ref="D29:D30"/>
    <mergeCell ref="E29:E30"/>
    <mergeCell ref="F29:F30"/>
    <mergeCell ref="G29:H30"/>
    <mergeCell ref="I29:I30"/>
    <mergeCell ref="J25:J26"/>
    <mergeCell ref="K25:K26"/>
    <mergeCell ref="B27:B28"/>
    <mergeCell ref="D27:D28"/>
    <mergeCell ref="E27:E28"/>
    <mergeCell ref="F27:F28"/>
    <mergeCell ref="G27:H28"/>
    <mergeCell ref="I27:I28"/>
    <mergeCell ref="J27:J28"/>
    <mergeCell ref="K27:K28"/>
    <mergeCell ref="B25:B26"/>
    <mergeCell ref="D25:D26"/>
    <mergeCell ref="E25:E26"/>
    <mergeCell ref="F25:F26"/>
    <mergeCell ref="G25:H26"/>
    <mergeCell ref="I25:I26"/>
    <mergeCell ref="J21:J22"/>
    <mergeCell ref="K21:K22"/>
    <mergeCell ref="B23:B24"/>
    <mergeCell ref="D23:D24"/>
    <mergeCell ref="E23:E24"/>
    <mergeCell ref="F23:F24"/>
    <mergeCell ref="G23:H24"/>
    <mergeCell ref="I23:I24"/>
    <mergeCell ref="J23:J24"/>
    <mergeCell ref="K23:K24"/>
    <mergeCell ref="B21:B22"/>
    <mergeCell ref="D21:D22"/>
    <mergeCell ref="E21:E22"/>
    <mergeCell ref="F21:F22"/>
    <mergeCell ref="G21:H22"/>
    <mergeCell ref="I21:I22"/>
    <mergeCell ref="J17:J18"/>
    <mergeCell ref="K17:K18"/>
    <mergeCell ref="B19:B20"/>
    <mergeCell ref="D19:D20"/>
    <mergeCell ref="E19:E20"/>
    <mergeCell ref="F19:F20"/>
    <mergeCell ref="G19:H20"/>
    <mergeCell ref="I19:I20"/>
    <mergeCell ref="J19:J20"/>
    <mergeCell ref="K19:K20"/>
    <mergeCell ref="B17:B18"/>
    <mergeCell ref="D17:D18"/>
    <mergeCell ref="E17:E18"/>
    <mergeCell ref="F17:F18"/>
    <mergeCell ref="G17:H18"/>
    <mergeCell ref="I17:I18"/>
    <mergeCell ref="J13:J14"/>
    <mergeCell ref="K13:K14"/>
    <mergeCell ref="B15:B16"/>
    <mergeCell ref="D15:D16"/>
    <mergeCell ref="E15:E16"/>
    <mergeCell ref="F15:F16"/>
    <mergeCell ref="G15:H16"/>
    <mergeCell ref="I15:I16"/>
    <mergeCell ref="J15:J16"/>
    <mergeCell ref="K15:K16"/>
    <mergeCell ref="B13:B14"/>
    <mergeCell ref="D13:D14"/>
    <mergeCell ref="E13:E14"/>
    <mergeCell ref="F13:F14"/>
    <mergeCell ref="G13:H14"/>
    <mergeCell ref="I13:I14"/>
    <mergeCell ref="J9:J10"/>
    <mergeCell ref="K9:K10"/>
    <mergeCell ref="B11:B12"/>
    <mergeCell ref="D11:D12"/>
    <mergeCell ref="E11:E12"/>
    <mergeCell ref="F11:F12"/>
    <mergeCell ref="G11:H12"/>
    <mergeCell ref="I11:I12"/>
    <mergeCell ref="J11:J12"/>
    <mergeCell ref="K11:K12"/>
    <mergeCell ref="B9:B10"/>
    <mergeCell ref="D9:D10"/>
    <mergeCell ref="E9:E10"/>
    <mergeCell ref="F9:F10"/>
    <mergeCell ref="G9:H10"/>
    <mergeCell ref="I9:I10"/>
    <mergeCell ref="B7:B8"/>
    <mergeCell ref="D7:D8"/>
    <mergeCell ref="E7:E8"/>
    <mergeCell ref="F7:F8"/>
    <mergeCell ref="G7:H8"/>
    <mergeCell ref="I7:I8"/>
    <mergeCell ref="J7:J8"/>
    <mergeCell ref="K7:K8"/>
    <mergeCell ref="B5:B6"/>
    <mergeCell ref="C5:C6"/>
    <mergeCell ref="D5:E5"/>
    <mergeCell ref="G5:H6"/>
    <mergeCell ref="I5:I6"/>
    <mergeCell ref="J5:J6"/>
    <mergeCell ref="B1:K1"/>
    <mergeCell ref="B2:K2"/>
    <mergeCell ref="B3:F3"/>
    <mergeCell ref="G3:I3"/>
    <mergeCell ref="J3:K3"/>
    <mergeCell ref="B4:F4"/>
    <mergeCell ref="G4:I4"/>
    <mergeCell ref="J4:K4"/>
    <mergeCell ref="K5:K6"/>
  </mergeCells>
  <printOptions horizontalCentered="1" verticalCentered="1"/>
  <pageMargins left="0.25" right="0.25" top="0.25" bottom="0.2" header="0.25" footer="0.1"/>
  <pageSetup scale="84" orientation="landscape" blackAndWhite="1" r:id="rId1"/>
  <headerFooter alignWithMargins="0">
    <oddFooter>&amp;CRENTED EQUIPMENT 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FF0000"/>
  </sheetPr>
  <dimension ref="B1:Y28"/>
  <sheetViews>
    <sheetView showGridLines="0" showZeros="0" view="pageBreakPreview" zoomScale="90" zoomScaleNormal="100" zoomScaleSheetLayoutView="90" workbookViewId="0">
      <pane xSplit="7" ySplit="7" topLeftCell="H13" activePane="bottomRight" state="frozen"/>
      <selection activeCell="B2" sqref="B2:L2"/>
      <selection pane="topRight" activeCell="B2" sqref="B2:L2"/>
      <selection pane="bottomLeft" activeCell="B2" sqref="B2:L2"/>
      <selection pane="bottomRight" activeCell="H5" sqref="H5:J5"/>
    </sheetView>
  </sheetViews>
  <sheetFormatPr defaultColWidth="9.140625" defaultRowHeight="12.75" x14ac:dyDescent="0.2"/>
  <cols>
    <col min="1" max="1" width="2.85546875" style="26" customWidth="1"/>
    <col min="2" max="2" width="14" style="26" customWidth="1"/>
    <col min="3" max="3" width="35.5703125" style="26" customWidth="1"/>
    <col min="4" max="4" width="14.28515625" style="26" customWidth="1"/>
    <col min="5" max="5" width="13.140625" style="26" customWidth="1"/>
    <col min="6" max="7" width="13.5703125" style="26" customWidth="1"/>
    <col min="8" max="9" width="9.28515625" style="26" customWidth="1"/>
    <col min="10" max="10" width="11" style="26" customWidth="1"/>
    <col min="11" max="11" width="2.85546875" style="26" customWidth="1"/>
    <col min="12" max="12" width="5.140625" style="26" hidden="1" customWidth="1"/>
    <col min="13" max="26" width="5.7109375" style="26" customWidth="1"/>
    <col min="27" max="16384" width="9.140625" style="26"/>
  </cols>
  <sheetData>
    <row r="1" spans="2:23" ht="36.75" customHeight="1" thickBot="1" x14ac:dyDescent="0.4">
      <c r="B1" s="631" t="s">
        <v>1006</v>
      </c>
      <c r="C1" s="631"/>
      <c r="D1" s="631"/>
      <c r="E1" s="631"/>
      <c r="F1" s="631"/>
      <c r="G1" s="631"/>
      <c r="H1" s="631"/>
      <c r="I1" s="631"/>
      <c r="J1" s="631"/>
    </row>
    <row r="2" spans="2:23" ht="36.75" customHeight="1" x14ac:dyDescent="0.2">
      <c r="B2" s="632" t="s">
        <v>23</v>
      </c>
      <c r="C2" s="633"/>
      <c r="D2" s="633"/>
      <c r="E2" s="633"/>
      <c r="F2" s="633"/>
      <c r="G2" s="633"/>
      <c r="H2" s="633"/>
      <c r="I2" s="633"/>
      <c r="J2" s="634"/>
    </row>
    <row r="3" spans="2:23" ht="21" customHeight="1" thickBot="1" x14ac:dyDescent="0.25">
      <c r="B3" s="635" t="s">
        <v>47</v>
      </c>
      <c r="C3" s="636"/>
      <c r="D3" s="636"/>
      <c r="E3" s="636"/>
      <c r="F3" s="636"/>
      <c r="G3" s="636"/>
      <c r="H3" s="636"/>
      <c r="I3" s="636"/>
      <c r="J3" s="637"/>
    </row>
    <row r="4" spans="2:23" ht="15" customHeight="1" x14ac:dyDescent="0.2">
      <c r="B4" s="378" t="s">
        <v>61</v>
      </c>
      <c r="C4" s="379"/>
      <c r="D4" s="379"/>
      <c r="E4" s="380"/>
      <c r="F4" s="374" t="s">
        <v>62</v>
      </c>
      <c r="G4" s="375"/>
      <c r="H4" s="370" t="str">
        <f>'FILL OUT FIRST - TOC'!E4</f>
        <v>Disaster Number (XXXX-DR-STATE):</v>
      </c>
      <c r="I4" s="379"/>
      <c r="J4" s="371"/>
    </row>
    <row r="5" spans="2:23" ht="15" customHeight="1" thickBot="1" x14ac:dyDescent="0.25">
      <c r="B5" s="381">
        <f>'FILL OUT FIRST - TOC'!$F$5</f>
        <v>0</v>
      </c>
      <c r="C5" s="382"/>
      <c r="D5" s="382"/>
      <c r="E5" s="383"/>
      <c r="F5" s="372" t="str">
        <f>'FILL OUT FIRST - TOC'!$F$6</f>
        <v>Law Enforcement Mutual Aid</v>
      </c>
      <c r="G5" s="373"/>
      <c r="H5" s="376">
        <f>'FILL OUT FIRST - TOC'!$F$4</f>
        <v>0</v>
      </c>
      <c r="I5" s="432"/>
      <c r="J5" s="377"/>
    </row>
    <row r="6" spans="2:23" ht="27.75" customHeight="1" x14ac:dyDescent="0.2">
      <c r="B6" s="630" t="s">
        <v>48</v>
      </c>
      <c r="C6" s="629" t="s">
        <v>49</v>
      </c>
      <c r="D6" s="629" t="s">
        <v>107</v>
      </c>
      <c r="E6" s="629" t="s">
        <v>106</v>
      </c>
      <c r="F6" s="75" t="s">
        <v>105</v>
      </c>
      <c r="G6" s="76" t="s">
        <v>88</v>
      </c>
      <c r="H6" s="623" t="s">
        <v>50</v>
      </c>
      <c r="I6" s="624"/>
      <c r="J6" s="625"/>
    </row>
    <row r="7" spans="2:23" ht="21.75" customHeight="1" x14ac:dyDescent="0.2">
      <c r="B7" s="598"/>
      <c r="C7" s="575"/>
      <c r="D7" s="575"/>
      <c r="E7" s="575"/>
      <c r="F7" s="235">
        <f>SUM(F8:F998)</f>
        <v>0</v>
      </c>
      <c r="G7" s="235">
        <f>SUM(G8:G998)</f>
        <v>0</v>
      </c>
      <c r="H7" s="626"/>
      <c r="I7" s="627"/>
      <c r="J7" s="628"/>
    </row>
    <row r="8" spans="2:23" x14ac:dyDescent="0.2">
      <c r="B8" s="236"/>
      <c r="C8" s="237"/>
      <c r="D8" s="238"/>
      <c r="E8" s="239"/>
      <c r="F8" s="240"/>
      <c r="G8" s="240"/>
      <c r="H8" s="621"/>
      <c r="I8" s="621"/>
      <c r="J8" s="622"/>
    </row>
    <row r="9" spans="2:23" ht="25.5" customHeight="1" x14ac:dyDescent="0.2">
      <c r="B9" s="236"/>
      <c r="C9" s="237"/>
      <c r="D9" s="238"/>
      <c r="E9" s="239"/>
      <c r="F9" s="240"/>
      <c r="G9" s="240"/>
      <c r="H9" s="621"/>
      <c r="I9" s="621"/>
      <c r="J9" s="622"/>
    </row>
    <row r="10" spans="2:23" ht="25.5" customHeight="1" x14ac:dyDescent="0.2">
      <c r="B10" s="236"/>
      <c r="C10" s="237"/>
      <c r="D10" s="238"/>
      <c r="E10" s="239"/>
      <c r="F10" s="240"/>
      <c r="G10" s="240"/>
      <c r="H10" s="621"/>
      <c r="I10" s="621"/>
      <c r="J10" s="622"/>
    </row>
    <row r="11" spans="2:23" ht="25.5" customHeight="1" x14ac:dyDescent="0.2">
      <c r="B11" s="236"/>
      <c r="C11" s="237"/>
      <c r="D11" s="238"/>
      <c r="E11" s="239"/>
      <c r="F11" s="240">
        <v>0</v>
      </c>
      <c r="G11" s="240"/>
      <c r="H11" s="621"/>
      <c r="I11" s="621"/>
      <c r="J11" s="622"/>
    </row>
    <row r="12" spans="2:23" ht="25.5" customHeight="1" x14ac:dyDescent="0.2">
      <c r="B12" s="236"/>
      <c r="C12" s="237"/>
      <c r="D12" s="238"/>
      <c r="E12" s="239"/>
      <c r="F12" s="240">
        <v>0</v>
      </c>
      <c r="G12" s="240"/>
      <c r="H12" s="621"/>
      <c r="I12" s="621"/>
      <c r="J12" s="622"/>
    </row>
    <row r="13" spans="2:23" ht="25.5" customHeight="1" x14ac:dyDescent="0.2">
      <c r="B13" s="241"/>
      <c r="C13" s="242"/>
      <c r="D13" s="243"/>
      <c r="E13" s="244"/>
      <c r="F13" s="245">
        <v>0</v>
      </c>
      <c r="G13" s="245"/>
      <c r="H13" s="619"/>
      <c r="I13" s="619"/>
      <c r="J13" s="620"/>
    </row>
    <row r="14" spans="2:23" ht="25.5" customHeight="1" x14ac:dyDescent="0.2">
      <c r="B14" s="241"/>
      <c r="C14" s="242"/>
      <c r="D14" s="243"/>
      <c r="E14" s="244"/>
      <c r="F14" s="245">
        <v>0</v>
      </c>
      <c r="G14" s="245"/>
      <c r="H14" s="619"/>
      <c r="I14" s="619"/>
      <c r="J14" s="620"/>
    </row>
    <row r="15" spans="2:23" ht="25.5" customHeight="1" x14ac:dyDescent="0.2">
      <c r="B15" s="241"/>
      <c r="C15" s="242"/>
      <c r="D15" s="243"/>
      <c r="E15" s="244"/>
      <c r="F15" s="245">
        <v>0</v>
      </c>
      <c r="G15" s="245"/>
      <c r="H15" s="619"/>
      <c r="I15" s="619"/>
      <c r="J15" s="620"/>
    </row>
    <row r="16" spans="2:23" ht="25.5" customHeight="1" x14ac:dyDescent="0.2">
      <c r="B16" s="241"/>
      <c r="C16" s="242"/>
      <c r="D16" s="243"/>
      <c r="E16" s="244"/>
      <c r="F16" s="245">
        <v>0</v>
      </c>
      <c r="G16" s="245"/>
      <c r="H16" s="619"/>
      <c r="I16" s="619"/>
      <c r="J16" s="620"/>
      <c r="W16" s="26" t="s">
        <v>23</v>
      </c>
    </row>
    <row r="17" spans="2:25" ht="25.5" customHeight="1" x14ac:dyDescent="0.2">
      <c r="B17" s="241"/>
      <c r="C17" s="242"/>
      <c r="D17" s="243"/>
      <c r="E17" s="244"/>
      <c r="F17" s="245">
        <v>0</v>
      </c>
      <c r="G17" s="245"/>
      <c r="H17" s="619"/>
      <c r="I17" s="619"/>
      <c r="J17" s="620"/>
    </row>
    <row r="18" spans="2:25" ht="25.5" customHeight="1" x14ac:dyDescent="0.2">
      <c r="B18" s="241"/>
      <c r="C18" s="242"/>
      <c r="D18" s="243"/>
      <c r="E18" s="244"/>
      <c r="F18" s="245">
        <v>0</v>
      </c>
      <c r="G18" s="245"/>
      <c r="H18" s="619"/>
      <c r="I18" s="619"/>
      <c r="J18" s="620"/>
    </row>
    <row r="19" spans="2:25" ht="25.5" customHeight="1" x14ac:dyDescent="0.2">
      <c r="B19" s="241"/>
      <c r="C19" s="242"/>
      <c r="D19" s="243"/>
      <c r="E19" s="244"/>
      <c r="F19" s="245">
        <v>0</v>
      </c>
      <c r="G19" s="245"/>
      <c r="H19" s="619"/>
      <c r="I19" s="619"/>
      <c r="J19" s="620"/>
    </row>
    <row r="20" spans="2:25" ht="25.5" customHeight="1" x14ac:dyDescent="0.2">
      <c r="B20" s="241"/>
      <c r="C20" s="242"/>
      <c r="D20" s="243"/>
      <c r="E20" s="244"/>
      <c r="F20" s="245">
        <v>0</v>
      </c>
      <c r="G20" s="245"/>
      <c r="H20" s="619"/>
      <c r="I20" s="619"/>
      <c r="J20" s="620"/>
    </row>
    <row r="21" spans="2:25" ht="25.5" customHeight="1" x14ac:dyDescent="0.2">
      <c r="B21" s="241"/>
      <c r="C21" s="242"/>
      <c r="D21" s="243"/>
      <c r="E21" s="244"/>
      <c r="F21" s="245">
        <v>0</v>
      </c>
      <c r="G21" s="245"/>
      <c r="H21" s="619"/>
      <c r="I21" s="619"/>
      <c r="J21" s="620"/>
    </row>
    <row r="22" spans="2:25" ht="25.5" customHeight="1" x14ac:dyDescent="0.2">
      <c r="B22" s="241"/>
      <c r="C22" s="242"/>
      <c r="D22" s="243"/>
      <c r="E22" s="244"/>
      <c r="F22" s="245">
        <v>0</v>
      </c>
      <c r="G22" s="245"/>
      <c r="H22" s="619"/>
      <c r="I22" s="619"/>
      <c r="J22" s="620"/>
    </row>
    <row r="23" spans="2:25" ht="25.5" customHeight="1" x14ac:dyDescent="0.2">
      <c r="B23" s="241"/>
      <c r="C23" s="242"/>
      <c r="D23" s="243"/>
      <c r="E23" s="244"/>
      <c r="F23" s="245">
        <v>0</v>
      </c>
      <c r="G23" s="245"/>
      <c r="H23" s="619"/>
      <c r="I23" s="619"/>
      <c r="J23" s="620"/>
    </row>
    <row r="24" spans="2:25" ht="25.5" customHeight="1" x14ac:dyDescent="0.2">
      <c r="B24" s="241"/>
      <c r="C24" s="242"/>
      <c r="D24" s="243"/>
      <c r="E24" s="244"/>
      <c r="F24" s="245">
        <v>0</v>
      </c>
      <c r="G24" s="245"/>
      <c r="H24" s="619"/>
      <c r="I24" s="619"/>
      <c r="J24" s="620"/>
    </row>
    <row r="25" spans="2:25" ht="25.5" customHeight="1" x14ac:dyDescent="0.2">
      <c r="B25" s="241"/>
      <c r="C25" s="242"/>
      <c r="D25" s="243"/>
      <c r="E25" s="244"/>
      <c r="F25" s="245">
        <v>0</v>
      </c>
      <c r="G25" s="245"/>
      <c r="H25" s="619"/>
      <c r="I25" s="619"/>
      <c r="J25" s="620"/>
      <c r="P25" s="49"/>
      <c r="Q25" s="49"/>
      <c r="R25" s="49"/>
      <c r="S25" s="49"/>
      <c r="T25" s="49"/>
      <c r="U25" s="49"/>
      <c r="V25" s="49"/>
      <c r="W25" s="49"/>
      <c r="X25" s="49"/>
      <c r="Y25" s="49"/>
    </row>
    <row r="26" spans="2:25" ht="25.5" customHeight="1" x14ac:dyDescent="0.2">
      <c r="B26" s="241"/>
      <c r="C26" s="242"/>
      <c r="D26" s="243"/>
      <c r="E26" s="244"/>
      <c r="F26" s="245">
        <v>0</v>
      </c>
      <c r="G26" s="245"/>
      <c r="H26" s="619"/>
      <c r="I26" s="619"/>
      <c r="J26" s="620"/>
      <c r="P26" s="49"/>
      <c r="Q26" s="49"/>
      <c r="R26" s="49"/>
      <c r="S26" s="49"/>
      <c r="T26" s="49"/>
      <c r="U26" s="49"/>
      <c r="V26" s="49"/>
      <c r="W26" s="49"/>
      <c r="X26" s="49"/>
      <c r="Y26" s="49"/>
    </row>
    <row r="27" spans="2:25" ht="25.5" customHeight="1" x14ac:dyDescent="0.2">
      <c r="B27" s="241"/>
      <c r="C27" s="242"/>
      <c r="D27" s="243"/>
      <c r="E27" s="244"/>
      <c r="F27" s="245">
        <v>0</v>
      </c>
      <c r="G27" s="245"/>
      <c r="H27" s="619"/>
      <c r="I27" s="619"/>
      <c r="J27" s="620"/>
      <c r="P27" s="49"/>
      <c r="Q27" s="49"/>
      <c r="R27" s="49"/>
      <c r="S27" s="49"/>
      <c r="T27" s="49"/>
      <c r="U27" s="49"/>
      <c r="V27" s="49"/>
      <c r="W27" s="49"/>
      <c r="X27" s="49"/>
      <c r="Y27" s="49"/>
    </row>
    <row r="28" spans="2:25" x14ac:dyDescent="0.2">
      <c r="B28" s="51"/>
    </row>
  </sheetData>
  <sheetProtection selectLockedCells="1"/>
  <mergeCells count="34">
    <mergeCell ref="B1:J1"/>
    <mergeCell ref="B5:E5"/>
    <mergeCell ref="H5:J5"/>
    <mergeCell ref="H4:J4"/>
    <mergeCell ref="B2:J2"/>
    <mergeCell ref="B3:J3"/>
    <mergeCell ref="F5:G5"/>
    <mergeCell ref="F4:G4"/>
    <mergeCell ref="B4:E4"/>
    <mergeCell ref="H6:J7"/>
    <mergeCell ref="E6:E7"/>
    <mergeCell ref="D6:D7"/>
    <mergeCell ref="C6:C7"/>
    <mergeCell ref="B6:B7"/>
    <mergeCell ref="H22:J22"/>
    <mergeCell ref="H9:J9"/>
    <mergeCell ref="H10:J10"/>
    <mergeCell ref="H12:J12"/>
    <mergeCell ref="H13:J13"/>
    <mergeCell ref="H16:J16"/>
    <mergeCell ref="H21:J21"/>
    <mergeCell ref="H8:J8"/>
    <mergeCell ref="H17:J17"/>
    <mergeCell ref="H18:J18"/>
    <mergeCell ref="H19:J19"/>
    <mergeCell ref="H20:J20"/>
    <mergeCell ref="H11:J11"/>
    <mergeCell ref="H14:J14"/>
    <mergeCell ref="H15:J15"/>
    <mergeCell ref="H23:J23"/>
    <mergeCell ref="H24:J24"/>
    <mergeCell ref="H25:J25"/>
    <mergeCell ref="H26:J26"/>
    <mergeCell ref="H27:J27"/>
  </mergeCells>
  <phoneticPr fontId="23" type="noConversion"/>
  <printOptions horizontalCentered="1" verticalCentered="1"/>
  <pageMargins left="0.25" right="0.25" top="0.25" bottom="0.2" header="0.25" footer="0.1"/>
  <pageSetup scale="89" orientation="landscape" blackAndWhite="1" r:id="rId1"/>
  <headerFooter alignWithMargins="0">
    <oddFooter>&amp;CCONTRACTS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16DD-85EC-4273-A1FC-C2BC79465EEA}">
  <sheetPr>
    <tabColor rgb="FF00B050"/>
  </sheetPr>
  <dimension ref="B1:Y27"/>
  <sheetViews>
    <sheetView showGridLines="0" showZeros="0" view="pageBreakPreview" zoomScale="90" zoomScaleNormal="100" zoomScaleSheetLayoutView="90" workbookViewId="0">
      <pane xSplit="7" ySplit="6" topLeftCell="H7" activePane="bottomRight" state="frozen"/>
      <selection activeCell="B2" sqref="B2:L2"/>
      <selection pane="topRight" activeCell="B2" sqref="B2:L2"/>
      <selection pane="bottomLeft" activeCell="B2" sqref="B2:L2"/>
      <selection pane="bottomRight" activeCell="H4" sqref="H4:J4"/>
    </sheetView>
  </sheetViews>
  <sheetFormatPr defaultColWidth="9.140625" defaultRowHeight="12.75" x14ac:dyDescent="0.2"/>
  <cols>
    <col min="1" max="1" width="2.85546875" style="26" customWidth="1"/>
    <col min="2" max="2" width="14" style="26" customWidth="1"/>
    <col min="3" max="3" width="35.5703125" style="26" customWidth="1"/>
    <col min="4" max="4" width="14.28515625" style="26" customWidth="1"/>
    <col min="5" max="5" width="13.140625" style="26" customWidth="1"/>
    <col min="6" max="7" width="13.5703125" style="26" customWidth="1"/>
    <col min="8" max="9" width="9.28515625" style="26" customWidth="1"/>
    <col min="10" max="10" width="11" style="26" customWidth="1"/>
    <col min="11" max="11" width="2.85546875" style="26" customWidth="1"/>
    <col min="12" max="12" width="5.140625" style="26" hidden="1" customWidth="1"/>
    <col min="13" max="26" width="5.7109375" style="26" customWidth="1"/>
    <col min="27" max="16384" width="9.140625" style="26"/>
  </cols>
  <sheetData>
    <row r="1" spans="2:23" ht="36.75" customHeight="1" x14ac:dyDescent="0.2">
      <c r="B1" s="632" t="s">
        <v>23</v>
      </c>
      <c r="C1" s="633"/>
      <c r="D1" s="633"/>
      <c r="E1" s="633"/>
      <c r="F1" s="633"/>
      <c r="G1" s="633"/>
      <c r="H1" s="633"/>
      <c r="I1" s="633"/>
      <c r="J1" s="634"/>
    </row>
    <row r="2" spans="2:23" ht="21" customHeight="1" thickBot="1" x14ac:dyDescent="0.25">
      <c r="B2" s="635" t="s">
        <v>47</v>
      </c>
      <c r="C2" s="636"/>
      <c r="D2" s="636"/>
      <c r="E2" s="636"/>
      <c r="F2" s="636"/>
      <c r="G2" s="636"/>
      <c r="H2" s="636"/>
      <c r="I2" s="636"/>
      <c r="J2" s="637"/>
    </row>
    <row r="3" spans="2:23" ht="15" customHeight="1" x14ac:dyDescent="0.2">
      <c r="B3" s="378" t="s">
        <v>61</v>
      </c>
      <c r="C3" s="379"/>
      <c r="D3" s="379"/>
      <c r="E3" s="380"/>
      <c r="F3" s="374" t="s">
        <v>62</v>
      </c>
      <c r="G3" s="375"/>
      <c r="H3" s="370" t="str">
        <f>'FILL OUT FIRST - TOC'!E4</f>
        <v>Disaster Number (XXXX-DR-STATE):</v>
      </c>
      <c r="I3" s="379"/>
      <c r="J3" s="371"/>
    </row>
    <row r="4" spans="2:23" ht="15" customHeight="1" thickBot="1" x14ac:dyDescent="0.25">
      <c r="B4" s="381">
        <f>'FILL OUT FIRST - TOC'!$F$5</f>
        <v>0</v>
      </c>
      <c r="C4" s="382"/>
      <c r="D4" s="382"/>
      <c r="E4" s="383"/>
      <c r="F4" s="372" t="str">
        <f>'FILL OUT FIRST - TOC'!$F$6</f>
        <v>Law Enforcement Mutual Aid</v>
      </c>
      <c r="G4" s="373"/>
      <c r="H4" s="376">
        <f>'FILL OUT FIRST - TOC'!$F$4</f>
        <v>0</v>
      </c>
      <c r="I4" s="432"/>
      <c r="J4" s="377"/>
    </row>
    <row r="5" spans="2:23" ht="27.75" customHeight="1" x14ac:dyDescent="0.2">
      <c r="B5" s="630" t="s">
        <v>48</v>
      </c>
      <c r="C5" s="629" t="s">
        <v>49</v>
      </c>
      <c r="D5" s="629" t="s">
        <v>107</v>
      </c>
      <c r="E5" s="629" t="s">
        <v>106</v>
      </c>
      <c r="F5" s="75" t="s">
        <v>105</v>
      </c>
      <c r="G5" s="161" t="s">
        <v>88</v>
      </c>
      <c r="H5" s="623" t="s">
        <v>50</v>
      </c>
      <c r="I5" s="624"/>
      <c r="J5" s="625"/>
    </row>
    <row r="6" spans="2:23" ht="21.75" customHeight="1" x14ac:dyDescent="0.2">
      <c r="B6" s="598"/>
      <c r="C6" s="575"/>
      <c r="D6" s="575"/>
      <c r="E6" s="575"/>
      <c r="F6" s="235">
        <f>SUM(F7:F997)</f>
        <v>0</v>
      </c>
      <c r="G6" s="235">
        <f>SUM(G7:G997)</f>
        <v>0</v>
      </c>
      <c r="H6" s="626"/>
      <c r="I6" s="627"/>
      <c r="J6" s="628"/>
    </row>
    <row r="7" spans="2:23" x14ac:dyDescent="0.2">
      <c r="B7" s="249"/>
      <c r="C7" s="250"/>
      <c r="D7" s="246"/>
      <c r="E7" s="251"/>
      <c r="F7" s="252"/>
      <c r="G7" s="252"/>
      <c r="H7" s="638"/>
      <c r="I7" s="638"/>
      <c r="J7" s="639"/>
    </row>
    <row r="8" spans="2:23" ht="25.5" customHeight="1" x14ac:dyDescent="0.2">
      <c r="B8" s="249"/>
      <c r="C8" s="250"/>
      <c r="D8" s="246"/>
      <c r="E8" s="251"/>
      <c r="F8" s="252"/>
      <c r="G8" s="252"/>
      <c r="H8" s="638"/>
      <c r="I8" s="638"/>
      <c r="J8" s="639"/>
    </row>
    <row r="9" spans="2:23" ht="25.5" customHeight="1" x14ac:dyDescent="0.2">
      <c r="B9" s="249"/>
      <c r="C9" s="250"/>
      <c r="D9" s="246"/>
      <c r="E9" s="251"/>
      <c r="F9" s="252"/>
      <c r="G9" s="252"/>
      <c r="H9" s="638"/>
      <c r="I9" s="638"/>
      <c r="J9" s="639"/>
    </row>
    <row r="10" spans="2:23" ht="25.5" customHeight="1" x14ac:dyDescent="0.2">
      <c r="B10" s="249"/>
      <c r="C10" s="250"/>
      <c r="D10" s="246"/>
      <c r="E10" s="251"/>
      <c r="F10" s="252">
        <v>0</v>
      </c>
      <c r="G10" s="252"/>
      <c r="H10" s="638"/>
      <c r="I10" s="638"/>
      <c r="J10" s="639"/>
    </row>
    <row r="11" spans="2:23" ht="25.5" customHeight="1" x14ac:dyDescent="0.2">
      <c r="B11" s="249"/>
      <c r="C11" s="250"/>
      <c r="D11" s="246"/>
      <c r="E11" s="251"/>
      <c r="F11" s="252">
        <v>0</v>
      </c>
      <c r="G11" s="252"/>
      <c r="H11" s="638"/>
      <c r="I11" s="638"/>
      <c r="J11" s="639"/>
    </row>
    <row r="12" spans="2:23" ht="25.5" customHeight="1" x14ac:dyDescent="0.2">
      <c r="B12" s="249"/>
      <c r="C12" s="250"/>
      <c r="D12" s="246"/>
      <c r="E12" s="251"/>
      <c r="F12" s="252">
        <v>0</v>
      </c>
      <c r="G12" s="252"/>
      <c r="H12" s="638"/>
      <c r="I12" s="638"/>
      <c r="J12" s="639"/>
    </row>
    <row r="13" spans="2:23" ht="25.5" customHeight="1" x14ac:dyDescent="0.2">
      <c r="B13" s="249"/>
      <c r="C13" s="250"/>
      <c r="D13" s="246"/>
      <c r="E13" s="251"/>
      <c r="F13" s="252">
        <v>0</v>
      </c>
      <c r="G13" s="252"/>
      <c r="H13" s="638"/>
      <c r="I13" s="638"/>
      <c r="J13" s="639"/>
    </row>
    <row r="14" spans="2:23" ht="25.5" customHeight="1" x14ac:dyDescent="0.2">
      <c r="B14" s="249"/>
      <c r="C14" s="250"/>
      <c r="D14" s="246"/>
      <c r="E14" s="251"/>
      <c r="F14" s="252">
        <v>0</v>
      </c>
      <c r="G14" s="252"/>
      <c r="H14" s="638"/>
      <c r="I14" s="638"/>
      <c r="J14" s="639"/>
    </row>
    <row r="15" spans="2:23" ht="25.5" customHeight="1" x14ac:dyDescent="0.2">
      <c r="B15" s="249"/>
      <c r="C15" s="250"/>
      <c r="D15" s="246"/>
      <c r="E15" s="251"/>
      <c r="F15" s="252">
        <v>0</v>
      </c>
      <c r="G15" s="252"/>
      <c r="H15" s="638"/>
      <c r="I15" s="638"/>
      <c r="J15" s="639"/>
      <c r="W15" s="26" t="s">
        <v>23</v>
      </c>
    </row>
    <row r="16" spans="2:23" ht="25.5" customHeight="1" x14ac:dyDescent="0.2">
      <c r="B16" s="249"/>
      <c r="C16" s="250"/>
      <c r="D16" s="246"/>
      <c r="E16" s="251"/>
      <c r="F16" s="252">
        <v>0</v>
      </c>
      <c r="G16" s="252"/>
      <c r="H16" s="638"/>
      <c r="I16" s="638"/>
      <c r="J16" s="639"/>
    </row>
    <row r="17" spans="2:25" ht="25.5" customHeight="1" x14ac:dyDescent="0.2">
      <c r="B17" s="249"/>
      <c r="C17" s="250"/>
      <c r="D17" s="246"/>
      <c r="E17" s="251"/>
      <c r="F17" s="252">
        <v>0</v>
      </c>
      <c r="G17" s="252"/>
      <c r="H17" s="638"/>
      <c r="I17" s="638"/>
      <c r="J17" s="639"/>
    </row>
    <row r="18" spans="2:25" ht="25.5" customHeight="1" x14ac:dyDescent="0.2">
      <c r="B18" s="249"/>
      <c r="C18" s="250"/>
      <c r="D18" s="246"/>
      <c r="E18" s="251"/>
      <c r="F18" s="252">
        <v>0</v>
      </c>
      <c r="G18" s="252"/>
      <c r="H18" s="638"/>
      <c r="I18" s="638"/>
      <c r="J18" s="639"/>
    </row>
    <row r="19" spans="2:25" ht="25.5" customHeight="1" x14ac:dyDescent="0.2">
      <c r="B19" s="249"/>
      <c r="C19" s="250"/>
      <c r="D19" s="246"/>
      <c r="E19" s="251"/>
      <c r="F19" s="252">
        <v>0</v>
      </c>
      <c r="G19" s="252"/>
      <c r="H19" s="638"/>
      <c r="I19" s="638"/>
      <c r="J19" s="639"/>
    </row>
    <row r="20" spans="2:25" ht="25.5" customHeight="1" x14ac:dyDescent="0.2">
      <c r="B20" s="249"/>
      <c r="C20" s="250"/>
      <c r="D20" s="246"/>
      <c r="E20" s="251"/>
      <c r="F20" s="252">
        <v>0</v>
      </c>
      <c r="G20" s="252"/>
      <c r="H20" s="638"/>
      <c r="I20" s="638"/>
      <c r="J20" s="639"/>
    </row>
    <row r="21" spans="2:25" ht="25.5" customHeight="1" x14ac:dyDescent="0.2">
      <c r="B21" s="249"/>
      <c r="C21" s="250"/>
      <c r="D21" s="246"/>
      <c r="E21" s="251"/>
      <c r="F21" s="252">
        <v>0</v>
      </c>
      <c r="G21" s="252"/>
      <c r="H21" s="638"/>
      <c r="I21" s="638"/>
      <c r="J21" s="639"/>
    </row>
    <row r="22" spans="2:25" ht="25.5" customHeight="1" x14ac:dyDescent="0.2">
      <c r="B22" s="249"/>
      <c r="C22" s="250"/>
      <c r="D22" s="246"/>
      <c r="E22" s="251"/>
      <c r="F22" s="252">
        <v>0</v>
      </c>
      <c r="G22" s="252"/>
      <c r="H22" s="638"/>
      <c r="I22" s="638"/>
      <c r="J22" s="639"/>
    </row>
    <row r="23" spans="2:25" ht="25.5" customHeight="1" x14ac:dyDescent="0.2">
      <c r="B23" s="249"/>
      <c r="C23" s="250"/>
      <c r="D23" s="246"/>
      <c r="E23" s="251"/>
      <c r="F23" s="252">
        <v>0</v>
      </c>
      <c r="G23" s="252"/>
      <c r="H23" s="638"/>
      <c r="I23" s="638"/>
      <c r="J23" s="639"/>
    </row>
    <row r="24" spans="2:25" ht="25.5" customHeight="1" x14ac:dyDescent="0.2">
      <c r="B24" s="249"/>
      <c r="C24" s="250"/>
      <c r="D24" s="246"/>
      <c r="E24" s="251"/>
      <c r="F24" s="252">
        <v>0</v>
      </c>
      <c r="G24" s="252"/>
      <c r="H24" s="638"/>
      <c r="I24" s="638"/>
      <c r="J24" s="639"/>
      <c r="P24" s="49"/>
      <c r="Q24" s="49"/>
      <c r="R24" s="49"/>
      <c r="S24" s="49"/>
      <c r="T24" s="49"/>
      <c r="U24" s="49"/>
      <c r="V24" s="49"/>
      <c r="W24" s="49"/>
      <c r="X24" s="49"/>
      <c r="Y24" s="49"/>
    </row>
    <row r="25" spans="2:25" ht="25.5" customHeight="1" x14ac:dyDescent="0.2">
      <c r="B25" s="249"/>
      <c r="C25" s="250"/>
      <c r="D25" s="246"/>
      <c r="E25" s="251"/>
      <c r="F25" s="252">
        <v>0</v>
      </c>
      <c r="G25" s="252"/>
      <c r="H25" s="638"/>
      <c r="I25" s="638"/>
      <c r="J25" s="639"/>
      <c r="P25" s="49"/>
      <c r="Q25" s="49"/>
      <c r="R25" s="49"/>
      <c r="S25" s="49"/>
      <c r="T25" s="49"/>
      <c r="U25" s="49"/>
      <c r="V25" s="49"/>
      <c r="W25" s="49"/>
      <c r="X25" s="49"/>
      <c r="Y25" s="49"/>
    </row>
    <row r="26" spans="2:25" ht="25.5" customHeight="1" x14ac:dyDescent="0.2">
      <c r="B26" s="249"/>
      <c r="C26" s="250"/>
      <c r="D26" s="246"/>
      <c r="E26" s="251"/>
      <c r="F26" s="252">
        <v>0</v>
      </c>
      <c r="G26" s="252"/>
      <c r="H26" s="638"/>
      <c r="I26" s="638"/>
      <c r="J26" s="639"/>
      <c r="P26" s="49"/>
      <c r="Q26" s="49"/>
      <c r="R26" s="49"/>
      <c r="S26" s="49"/>
      <c r="T26" s="49"/>
      <c r="U26" s="49"/>
      <c r="V26" s="49"/>
      <c r="W26" s="49"/>
      <c r="X26" s="49"/>
      <c r="Y26" s="49"/>
    </row>
    <row r="27" spans="2:25" x14ac:dyDescent="0.2">
      <c r="B27" s="51"/>
    </row>
  </sheetData>
  <sheetProtection selectLockedCells="1"/>
  <mergeCells count="33">
    <mergeCell ref="H25:J25"/>
    <mergeCell ref="H26:J26"/>
    <mergeCell ref="H19:J19"/>
    <mergeCell ref="H20:J20"/>
    <mergeCell ref="H21:J21"/>
    <mergeCell ref="H22:J22"/>
    <mergeCell ref="H23:J23"/>
    <mergeCell ref="H24:J24"/>
    <mergeCell ref="H18:J18"/>
    <mergeCell ref="H7:J7"/>
    <mergeCell ref="H8:J8"/>
    <mergeCell ref="H9:J9"/>
    <mergeCell ref="H10:J10"/>
    <mergeCell ref="H11:J11"/>
    <mergeCell ref="H12:J12"/>
    <mergeCell ref="H13:J13"/>
    <mergeCell ref="H14:J14"/>
    <mergeCell ref="H15:J15"/>
    <mergeCell ref="H16:J16"/>
    <mergeCell ref="H17:J17"/>
    <mergeCell ref="B4:E4"/>
    <mergeCell ref="F4:G4"/>
    <mergeCell ref="H4:J4"/>
    <mergeCell ref="B5:B6"/>
    <mergeCell ref="C5:C6"/>
    <mergeCell ref="D5:D6"/>
    <mergeCell ref="E5:E6"/>
    <mergeCell ref="H5:J6"/>
    <mergeCell ref="B1:J1"/>
    <mergeCell ref="B2:J2"/>
    <mergeCell ref="B3:E3"/>
    <mergeCell ref="F3:G3"/>
    <mergeCell ref="H3:J3"/>
  </mergeCells>
  <printOptions horizontalCentered="1" verticalCentered="1"/>
  <pageMargins left="0.25" right="0.25" top="0.25" bottom="0.2" header="0.25" footer="0.1"/>
  <pageSetup scale="89" orientation="landscape" blackAndWhite="1" r:id="rId1"/>
  <headerFooter alignWithMargins="0">
    <oddFooter>&amp;CCONTRACTS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5"/>
    <pageSetUpPr fitToPage="1"/>
  </sheetPr>
  <dimension ref="B1:E24"/>
  <sheetViews>
    <sheetView showGridLines="0" zoomScale="80" zoomScaleNormal="80" workbookViewId="0">
      <selection activeCell="B4" sqref="B4"/>
    </sheetView>
  </sheetViews>
  <sheetFormatPr defaultColWidth="8.7109375" defaultRowHeight="30" customHeight="1" x14ac:dyDescent="0.25"/>
  <cols>
    <col min="1" max="1" width="2.7109375" style="87" customWidth="1"/>
    <col min="2" max="2" width="55.85546875" style="89" customWidth="1"/>
    <col min="3" max="3" width="41.140625" style="89" bestFit="1" customWidth="1"/>
    <col min="4" max="4" width="23" style="89" bestFit="1" customWidth="1"/>
    <col min="5" max="5" width="21.7109375" style="89" customWidth="1"/>
    <col min="6" max="6" width="2.7109375" style="87" customWidth="1"/>
    <col min="7" max="16384" width="8.7109375" style="87"/>
  </cols>
  <sheetData>
    <row r="1" spans="2:5" ht="90" customHeight="1" x14ac:dyDescent="0.9">
      <c r="B1" s="105" t="s">
        <v>115</v>
      </c>
      <c r="C1" s="86"/>
      <c r="D1" s="642" t="s">
        <v>116</v>
      </c>
      <c r="E1" s="642"/>
    </row>
    <row r="2" spans="2:5" ht="33" customHeight="1" x14ac:dyDescent="0.3">
      <c r="B2" s="104" t="str">
        <f>'FILL OUT FIRST - TOC'!F10</f>
        <v xml:space="preserve"> </v>
      </c>
      <c r="C2" s="87"/>
      <c r="D2" s="87"/>
      <c r="E2" s="87"/>
    </row>
    <row r="3" spans="2:5" ht="20.25" customHeight="1" x14ac:dyDescent="0.3">
      <c r="B3" s="104" t="str">
        <f>'FILL OUT FIRST - TOC'!F11</f>
        <v xml:space="preserve"> </v>
      </c>
      <c r="C3" s="87"/>
      <c r="D3" s="87"/>
      <c r="E3" s="87"/>
    </row>
    <row r="4" spans="2:5" ht="15" x14ac:dyDescent="0.25">
      <c r="B4" s="102" t="str">
        <f>'FILL OUT FIRST - TOC'!F12</f>
        <v xml:space="preserve"> </v>
      </c>
      <c r="D4" s="90" t="s">
        <v>117</v>
      </c>
      <c r="E4" s="88" t="s">
        <v>23</v>
      </c>
    </row>
    <row r="5" spans="2:5" ht="15" x14ac:dyDescent="0.25">
      <c r="B5" s="102" t="str">
        <f>'FILL OUT FIRST - TOC'!F13</f>
        <v xml:space="preserve"> </v>
      </c>
      <c r="D5" s="90" t="s">
        <v>118</v>
      </c>
      <c r="E5" s="91" t="s">
        <v>23</v>
      </c>
    </row>
    <row r="6" spans="2:5" ht="15" x14ac:dyDescent="0.25">
      <c r="B6" s="103" t="str">
        <f>'FILL OUT FIRST - TOC'!F14</f>
        <v xml:space="preserve"> </v>
      </c>
      <c r="D6" s="90" t="s">
        <v>974</v>
      </c>
      <c r="E6" s="92"/>
    </row>
    <row r="7" spans="2:5" ht="15" x14ac:dyDescent="0.25">
      <c r="B7" s="102" t="str">
        <f>'FILL OUT FIRST - TOC'!F15</f>
        <v xml:space="preserve"> </v>
      </c>
      <c r="C7" s="87"/>
      <c r="D7" s="87"/>
      <c r="E7" s="87"/>
    </row>
    <row r="8" spans="2:5" ht="30" customHeight="1" x14ac:dyDescent="0.25">
      <c r="B8" s="90" t="s">
        <v>983</v>
      </c>
      <c r="C8" s="87"/>
      <c r="D8" s="643"/>
      <c r="E8" s="643"/>
    </row>
    <row r="9" spans="2:5" ht="15" x14ac:dyDescent="0.25">
      <c r="B9" s="93" t="s">
        <v>981</v>
      </c>
      <c r="C9" s="87"/>
      <c r="D9" s="87"/>
      <c r="E9" s="88"/>
    </row>
    <row r="10" spans="2:5" ht="15" x14ac:dyDescent="0.25">
      <c r="B10" s="93" t="s">
        <v>982</v>
      </c>
      <c r="C10" s="87"/>
      <c r="D10" s="87"/>
      <c r="E10" s="88"/>
    </row>
    <row r="11" spans="2:5" ht="15" x14ac:dyDescent="0.25">
      <c r="B11" s="93" t="s">
        <v>1007</v>
      </c>
      <c r="C11" s="87"/>
      <c r="D11" s="87"/>
      <c r="E11" s="88"/>
    </row>
    <row r="12" spans="2:5" ht="15" x14ac:dyDescent="0.25">
      <c r="B12" s="93"/>
      <c r="C12" s="87"/>
      <c r="D12" s="87"/>
      <c r="E12" s="88"/>
    </row>
    <row r="13" spans="2:5" ht="33" customHeight="1" x14ac:dyDescent="0.25">
      <c r="B13" s="94" t="s">
        <v>984</v>
      </c>
      <c r="C13" s="87"/>
      <c r="D13" s="95"/>
      <c r="E13" s="96"/>
    </row>
    <row r="14" spans="2:5" ht="30" customHeight="1" thickBot="1" x14ac:dyDescent="0.3">
      <c r="B14" s="644" t="s">
        <v>23</v>
      </c>
      <c r="C14" s="644"/>
      <c r="D14" s="101" t="s">
        <v>119</v>
      </c>
      <c r="E14" s="101"/>
    </row>
    <row r="15" spans="2:5" ht="30" customHeight="1" thickBot="1" x14ac:dyDescent="0.4">
      <c r="B15" s="645" t="s">
        <v>977</v>
      </c>
      <c r="C15" s="646"/>
      <c r="D15" s="100" t="s">
        <v>120</v>
      </c>
      <c r="E15" s="87"/>
    </row>
    <row r="16" spans="2:5" ht="45" customHeight="1" x14ac:dyDescent="0.25">
      <c r="B16" s="97" t="s">
        <v>121</v>
      </c>
      <c r="C16" s="97" t="s">
        <v>122</v>
      </c>
      <c r="D16" s="97" t="s">
        <v>22</v>
      </c>
      <c r="E16" s="87"/>
    </row>
    <row r="17" spans="2:5" ht="44.45" customHeight="1" x14ac:dyDescent="0.25">
      <c r="B17" s="182" t="s">
        <v>123</v>
      </c>
      <c r="C17" s="183">
        <f>LABOR!AA7</f>
        <v>0</v>
      </c>
      <c r="D17" s="184">
        <f>LABOR!AE7</f>
        <v>0</v>
      </c>
      <c r="E17" s="87"/>
    </row>
    <row r="18" spans="2:5" ht="30" customHeight="1" x14ac:dyDescent="0.25">
      <c r="B18" s="182" t="s">
        <v>126</v>
      </c>
      <c r="C18" s="183">
        <f>'LEMA EQUIPMENT'!AD9</f>
        <v>0</v>
      </c>
      <c r="D18" s="185">
        <f>'LEMA EQUIPMENT'!AE9</f>
        <v>0</v>
      </c>
      <c r="E18" s="87"/>
    </row>
    <row r="19" spans="2:5" ht="30" customHeight="1" x14ac:dyDescent="0.25">
      <c r="B19" s="182" t="s">
        <v>124</v>
      </c>
      <c r="C19" s="186">
        <f>'LEMA MATERIALS'!D7</f>
        <v>0</v>
      </c>
      <c r="D19" s="187">
        <f>'LEMA MATERIALS'!E7</f>
        <v>0</v>
      </c>
      <c r="E19" s="87"/>
    </row>
    <row r="20" spans="2:5" ht="30" customHeight="1" x14ac:dyDescent="0.25">
      <c r="B20" s="182" t="s">
        <v>4</v>
      </c>
      <c r="C20" s="186"/>
      <c r="D20" s="188">
        <f>'LEMA RENTAL EQUIPMENT'!F7</f>
        <v>0</v>
      </c>
      <c r="E20" s="87"/>
    </row>
    <row r="21" spans="2:5" ht="30" customHeight="1" x14ac:dyDescent="0.25">
      <c r="B21" s="182" t="s">
        <v>2</v>
      </c>
      <c r="C21" s="186"/>
      <c r="D21" s="188">
        <f>'LEMA CONTRACTS'!G7</f>
        <v>0</v>
      </c>
      <c r="E21" s="87"/>
    </row>
    <row r="22" spans="2:5" ht="27" customHeight="1" x14ac:dyDescent="0.25">
      <c r="B22" s="98"/>
      <c r="C22" s="163">
        <f>SUM(C17:C21)</f>
        <v>0</v>
      </c>
      <c r="D22" s="99">
        <f>SUBTOTAL(109,Data[TOTAL])</f>
        <v>0</v>
      </c>
      <c r="E22" s="87"/>
    </row>
    <row r="23" spans="2:5" ht="30" customHeight="1" x14ac:dyDescent="0.25">
      <c r="B23" s="640" t="str">
        <f>"Make all checks payable to "&amp;Company_Name&amp;"."</f>
        <v>Make all checks payable to  .</v>
      </c>
      <c r="C23" s="640"/>
      <c r="D23" s="640"/>
      <c r="E23" s="640"/>
    </row>
    <row r="24" spans="2:5" ht="30" customHeight="1" x14ac:dyDescent="0.25">
      <c r="B24" s="641" t="s">
        <v>125</v>
      </c>
      <c r="C24" s="641"/>
      <c r="D24" s="641"/>
      <c r="E24" s="641"/>
    </row>
  </sheetData>
  <mergeCells count="6">
    <mergeCell ref="B23:E23"/>
    <mergeCell ref="B24:E24"/>
    <mergeCell ref="D1:E1"/>
    <mergeCell ref="D8:E8"/>
    <mergeCell ref="B14:C14"/>
    <mergeCell ref="B15:C15"/>
  </mergeCells>
  <dataValidations xWindow="193" yWindow="422" count="34">
    <dataValidation allowBlank="1" showInputMessage="1" showErrorMessage="1" prompt="Enter Customer ID in this cell" sqref="E6" xr:uid="{00000000-0002-0000-0A00-000000000000}"/>
    <dataValidation allowBlank="1" showInputMessage="1" showErrorMessage="1" prompt="Enter Customer ID in cell at right" sqref="D6" xr:uid="{00000000-0002-0000-0A00-000001000000}"/>
    <dataValidation allowBlank="1" showInputMessage="1" showErrorMessage="1" prompt="Enter invoice Date in this cell" sqref="E5" xr:uid="{00000000-0002-0000-0A00-000002000000}"/>
    <dataValidation allowBlank="1" showInputMessage="1" showErrorMessage="1" prompt="Enter invoice Date in cell at right" sqref="D5" xr:uid="{00000000-0002-0000-0A00-000003000000}"/>
    <dataValidation allowBlank="1" showInputMessage="1" showErrorMessage="1" prompt="Enter Invoice Number in this cell" sqref="E4" xr:uid="{00000000-0002-0000-0A00-000004000000}"/>
    <dataValidation allowBlank="1" showInputMessage="1" showErrorMessage="1" prompt="Enter Invoice Number in cell at right" sqref="D4" xr:uid="{00000000-0002-0000-0A00-000005000000}"/>
    <dataValidation allowBlank="1" showInputMessage="1" showErrorMessage="1" prompt="Company name is automatically appended in this cell" sqref="B23:E23" xr:uid="{00000000-0002-0000-0A00-000006000000}"/>
    <dataValidation allowBlank="1" showInputMessage="1" showErrorMessage="1" prompt="Total amount is automatically calculated in this column under this heading. The last cell of the table contains the Total Due amount" sqref="D16" xr:uid="{00000000-0002-0000-0A00-000007000000}"/>
    <dataValidation allowBlank="1" showInputMessage="1" showErrorMessage="1" prompt="Enter Quantity in this column under this heading" sqref="C16" xr:uid="{00000000-0002-0000-0A00-000008000000}"/>
    <dataValidation allowBlank="1" showInputMessage="1" showErrorMessage="1" prompt="Enter invoice Description in this column under this heading. Use heading filters to find specific entries" sqref="B16" xr:uid="{00000000-0002-0000-0A00-000009000000}"/>
    <dataValidation allowBlank="1" showInputMessage="1" showErrorMessage="1" prompt="Enter Job or project title in this cell. Enter Payment Terms in cell at right" sqref="B15" xr:uid="{00000000-0002-0000-0A00-00000A000000}"/>
    <dataValidation allowBlank="1" showInputMessage="1" showErrorMessage="1" prompt="Enter Payment Terms in cell below" sqref="D14:E14" xr:uid="{00000000-0002-0000-0A00-00000B000000}"/>
    <dataValidation allowBlank="1" showInputMessage="1" showErrorMessage="1" prompt="Enter Job or project title in cell below" sqref="B14:C14" xr:uid="{00000000-0002-0000-0A00-00000C000000}"/>
    <dataValidation allowBlank="1" showInputMessage="1" showErrorMessage="1" prompt="Enter shipping Name in this cell" sqref="E9" xr:uid="{00000000-0002-0000-0A00-00000D000000}"/>
    <dataValidation allowBlank="1" showInputMessage="1" showErrorMessage="1" prompt="Enter shipping Company Name in this cell" sqref="E10" xr:uid="{00000000-0002-0000-0A00-00000E000000}"/>
    <dataValidation allowBlank="1" showInputMessage="1" showErrorMessage="1" prompt="Enter shipping Street Address in this cell" sqref="E11" xr:uid="{00000000-0002-0000-0A00-00000F000000}"/>
    <dataValidation allowBlank="1" showInputMessage="1" showErrorMessage="1" prompt="Enter shipping City, State, and Zip Code in this cell" sqref="E12" xr:uid="{00000000-0002-0000-0A00-000010000000}"/>
    <dataValidation allowBlank="1" showInputMessage="1" showErrorMessage="1" prompt="Enter shipping Phone number in this cell" sqref="E13" xr:uid="{00000000-0002-0000-0A00-000011000000}"/>
    <dataValidation allowBlank="1" showInputMessage="1" showErrorMessage="1" prompt="Enter customer Phone number in this cell" sqref="B13" xr:uid="{00000000-0002-0000-0A00-000012000000}"/>
    <dataValidation allowBlank="1" showInputMessage="1" showErrorMessage="1" prompt="Enter customer City, State, and Zip Code in this cell" sqref="B12" xr:uid="{00000000-0002-0000-0A00-000013000000}"/>
    <dataValidation allowBlank="1" showInputMessage="1" showErrorMessage="1" prompt="Enter customer Street Address in this cell" sqref="B11" xr:uid="{00000000-0002-0000-0A00-000014000000}"/>
    <dataValidation allowBlank="1" showInputMessage="1" showErrorMessage="1" prompt="Enter customer Company Name in this cell" sqref="B10" xr:uid="{00000000-0002-0000-0A00-000015000000}"/>
    <dataValidation allowBlank="1" showInputMessage="1" showErrorMessage="1" prompt="Enter customer Name in this cell" sqref="B9" xr:uid="{00000000-0002-0000-0A00-000016000000}"/>
    <dataValidation allowBlank="1" showInputMessage="1" showErrorMessage="1" prompt="Enter shipping information in cells below" sqref="D8:E8" xr:uid="{00000000-0002-0000-0A00-000017000000}"/>
    <dataValidation allowBlank="1" showInputMessage="1" showErrorMessage="1" prompt="Enter customer Name, Company Name, Street Address and Phone number in cells below and shipping details in cells E8 through E12" sqref="B8" xr:uid="{00000000-0002-0000-0A00-000018000000}"/>
    <dataValidation allowBlank="1" showInputMessage="1" showErrorMessage="1" prompt="Enter invoicing company email address in this cell" sqref="B7" xr:uid="{00000000-0002-0000-0A00-000019000000}"/>
    <dataValidation allowBlank="1" showInputMessage="1" showErrorMessage="1" prompt="Enter invoicing company Phone and Fax numbers in this cell" sqref="B6" xr:uid="{00000000-0002-0000-0A00-00001A000000}"/>
    <dataValidation allowBlank="1" showInputMessage="1" showErrorMessage="1" prompt="Enter invoicing company City, State, and Zip Code in this cell" sqref="B5" xr:uid="{00000000-0002-0000-0A00-00001B000000}"/>
    <dataValidation allowBlank="1" showInputMessage="1" showErrorMessage="1" prompt="Enter invoicing company Street Address in this cell" sqref="B4" xr:uid="{00000000-0002-0000-0A00-00001C000000}"/>
    <dataValidation allowBlank="1" showInputMessage="1" showErrorMessage="1" prompt="Enter invoice Company Name, Street Address, City, State, Zip Code, Phone &amp; Fax numbers, and email address in cells below" sqref="B2:B3" xr:uid="{00000000-0002-0000-0A00-00001D000000}"/>
    <dataValidation allowBlank="1" showInputMessage="1" showErrorMessage="1" prompt="Title of this worksheet is in this cell. Enter Invoice details in cells D3 through E5" sqref="D1:E1" xr:uid="{00000000-0002-0000-0A00-00001E000000}"/>
    <dataValidation allowBlank="1" showInputMessage="1" showErrorMessage="1" prompt="Enter Company Slogan in this cell" sqref="C1" xr:uid="{00000000-0002-0000-0A00-00001F000000}"/>
    <dataValidation allowBlank="1" showInputMessage="1" showErrorMessage="1" prompt="Add company Logo in this cell and enter invoicing Company Name in cell below" sqref="B1" xr:uid="{00000000-0002-0000-0A00-000020000000}"/>
    <dataValidation allowBlank="1" showInputMessage="1" showErrorMessage="1" prompt="Create an Invoice with Finance Charge in this worksheet. Enter customer and shipping details, descriptions, and amounts. Total due is automatically calculated" sqref="A1" xr:uid="{00000000-0002-0000-0A00-000021000000}"/>
  </dataValidations>
  <printOptions horizontalCentered="1"/>
  <pageMargins left="0.4" right="0.4" top="0.4" bottom="0.4" header="0.25" footer="0.25"/>
  <pageSetup scale="69" fitToHeight="0" orientation="portrait" r:id="rId1"/>
  <headerFooter differentFirst="1">
    <oddFooter>Page &amp;P of &amp;N</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095D-BB27-401F-A9CF-840F423E825C}">
  <sheetPr>
    <tabColor rgb="FF00B050"/>
    <pageSetUpPr fitToPage="1"/>
  </sheetPr>
  <dimension ref="B1:E24"/>
  <sheetViews>
    <sheetView showGridLines="0" zoomScale="80" zoomScaleNormal="80" workbookViewId="0">
      <selection activeCell="B17" sqref="B17"/>
    </sheetView>
  </sheetViews>
  <sheetFormatPr defaultColWidth="8.7109375" defaultRowHeight="30" customHeight="1" x14ac:dyDescent="0.25"/>
  <cols>
    <col min="1" max="1" width="2.7109375" style="87" customWidth="1"/>
    <col min="2" max="2" width="55.85546875" style="89" customWidth="1"/>
    <col min="3" max="3" width="41.140625" style="89" bestFit="1" customWidth="1"/>
    <col min="4" max="4" width="23" style="89" bestFit="1" customWidth="1"/>
    <col min="5" max="5" width="21.7109375" style="89" customWidth="1"/>
    <col min="6" max="6" width="2.7109375" style="87" customWidth="1"/>
    <col min="7" max="16384" width="8.7109375" style="87"/>
  </cols>
  <sheetData>
    <row r="1" spans="2:5" ht="90" customHeight="1" x14ac:dyDescent="0.9">
      <c r="B1" s="105" t="s">
        <v>115</v>
      </c>
      <c r="C1" s="86"/>
      <c r="D1" s="642" t="s">
        <v>116</v>
      </c>
      <c r="E1" s="642"/>
    </row>
    <row r="2" spans="2:5" ht="33" customHeight="1" x14ac:dyDescent="0.3">
      <c r="B2" s="104" t="str">
        <f>'FILL OUT FIRST - TOC'!F10</f>
        <v xml:space="preserve"> </v>
      </c>
      <c r="C2" s="87"/>
      <c r="D2" s="87"/>
      <c r="E2" s="87"/>
    </row>
    <row r="3" spans="2:5" ht="20.25" customHeight="1" x14ac:dyDescent="0.3">
      <c r="B3" s="104" t="str">
        <f>'FILL OUT FIRST - TOC'!F11</f>
        <v xml:space="preserve"> </v>
      </c>
      <c r="C3" s="87"/>
      <c r="D3" s="87"/>
      <c r="E3" s="87"/>
    </row>
    <row r="4" spans="2:5" ht="15" x14ac:dyDescent="0.25">
      <c r="B4" s="102" t="str">
        <f>'FILL OUT FIRST - TOC'!F12</f>
        <v xml:space="preserve"> </v>
      </c>
      <c r="D4" s="162" t="s">
        <v>117</v>
      </c>
      <c r="E4" s="88" t="s">
        <v>23</v>
      </c>
    </row>
    <row r="5" spans="2:5" ht="15" x14ac:dyDescent="0.25">
      <c r="B5" s="102" t="str">
        <f>'FILL OUT FIRST - TOC'!F13</f>
        <v xml:space="preserve"> </v>
      </c>
      <c r="D5" s="162" t="s">
        <v>118</v>
      </c>
      <c r="E5" s="91" t="s">
        <v>23</v>
      </c>
    </row>
    <row r="6" spans="2:5" ht="15" x14ac:dyDescent="0.25">
      <c r="B6" s="103" t="str">
        <f>'FILL OUT FIRST - TOC'!F14</f>
        <v xml:space="preserve"> </v>
      </c>
      <c r="D6" s="162" t="s">
        <v>974</v>
      </c>
      <c r="E6" s="92"/>
    </row>
    <row r="7" spans="2:5" ht="15" x14ac:dyDescent="0.25">
      <c r="B7" s="102" t="str">
        <f>'FILL OUT FIRST - TOC'!F15</f>
        <v xml:space="preserve"> </v>
      </c>
      <c r="C7" s="87"/>
      <c r="D7" s="87"/>
      <c r="E7" s="87"/>
    </row>
    <row r="8" spans="2:5" ht="30" customHeight="1" x14ac:dyDescent="0.25">
      <c r="B8" s="162" t="s">
        <v>1009</v>
      </c>
      <c r="C8" s="87"/>
      <c r="D8" s="643"/>
      <c r="E8" s="643"/>
    </row>
    <row r="9" spans="2:5" ht="15" x14ac:dyDescent="0.25">
      <c r="B9" s="93"/>
      <c r="C9" s="87"/>
      <c r="D9" s="87"/>
      <c r="E9" s="88"/>
    </row>
    <row r="10" spans="2:5" ht="15" x14ac:dyDescent="0.25">
      <c r="B10" s="93"/>
      <c r="C10" s="87"/>
      <c r="D10" s="87"/>
      <c r="E10" s="88"/>
    </row>
    <row r="11" spans="2:5" ht="15" x14ac:dyDescent="0.25">
      <c r="B11" s="93"/>
      <c r="C11" s="87"/>
      <c r="D11" s="87"/>
      <c r="E11" s="88"/>
    </row>
    <row r="12" spans="2:5" ht="15" x14ac:dyDescent="0.25">
      <c r="B12" s="93"/>
      <c r="C12" s="87"/>
      <c r="D12" s="87"/>
      <c r="E12" s="88"/>
    </row>
    <row r="13" spans="2:5" ht="33" customHeight="1" x14ac:dyDescent="0.25">
      <c r="B13" s="94"/>
      <c r="C13" s="87"/>
      <c r="D13" s="95"/>
      <c r="E13" s="96"/>
    </row>
    <row r="14" spans="2:5" ht="30" customHeight="1" thickBot="1" x14ac:dyDescent="0.3">
      <c r="B14" s="644" t="s">
        <v>23</v>
      </c>
      <c r="C14" s="644"/>
      <c r="D14" s="101" t="s">
        <v>119</v>
      </c>
      <c r="E14" s="101"/>
    </row>
    <row r="15" spans="2:5" ht="30" customHeight="1" thickBot="1" x14ac:dyDescent="0.4">
      <c r="B15" s="645" t="s">
        <v>977</v>
      </c>
      <c r="C15" s="646"/>
      <c r="D15" s="100" t="s">
        <v>120</v>
      </c>
      <c r="E15" s="87"/>
    </row>
    <row r="16" spans="2:5" ht="45" customHeight="1" x14ac:dyDescent="0.25">
      <c r="B16" s="97" t="s">
        <v>121</v>
      </c>
      <c r="C16" s="97" t="s">
        <v>122</v>
      </c>
      <c r="D16" s="97" t="s">
        <v>22</v>
      </c>
      <c r="E16" s="87"/>
    </row>
    <row r="17" spans="2:5" ht="33.75" customHeight="1" x14ac:dyDescent="0.25">
      <c r="B17" s="175" t="s">
        <v>1025</v>
      </c>
      <c r="C17" s="176">
        <f>LABOR!AA6</f>
        <v>0</v>
      </c>
      <c r="D17" s="177">
        <f>LABOR!AE6</f>
        <v>0</v>
      </c>
      <c r="E17" s="87"/>
    </row>
    <row r="18" spans="2:5" ht="30" customHeight="1" x14ac:dyDescent="0.25">
      <c r="B18" s="175" t="s">
        <v>126</v>
      </c>
      <c r="C18" s="176">
        <f>'RA EQUIPMENT'!AD8</f>
        <v>0</v>
      </c>
      <c r="D18" s="178">
        <f>'RA EQUIPMENT'!AE8</f>
        <v>0</v>
      </c>
      <c r="E18" s="87"/>
    </row>
    <row r="19" spans="2:5" ht="30" customHeight="1" x14ac:dyDescent="0.25">
      <c r="B19" s="175" t="s">
        <v>124</v>
      </c>
      <c r="C19" s="179"/>
      <c r="D19" s="180">
        <f>'RA MATERIALS'!E6</f>
        <v>0</v>
      </c>
      <c r="E19" s="87"/>
    </row>
    <row r="20" spans="2:5" ht="30" customHeight="1" x14ac:dyDescent="0.25">
      <c r="B20" s="175" t="s">
        <v>4</v>
      </c>
      <c r="C20" s="179"/>
      <c r="D20" s="181">
        <f>'RA RENTAL EQUIPMENT'!F6</f>
        <v>0</v>
      </c>
      <c r="E20" s="87"/>
    </row>
    <row r="21" spans="2:5" ht="30" customHeight="1" x14ac:dyDescent="0.25">
      <c r="B21" s="175" t="s">
        <v>2</v>
      </c>
      <c r="C21" s="179"/>
      <c r="D21" s="181">
        <f>'RA CONTRCTS'!G6</f>
        <v>0</v>
      </c>
      <c r="E21" s="87"/>
    </row>
    <row r="22" spans="2:5" ht="27" customHeight="1" x14ac:dyDescent="0.25">
      <c r="B22" s="98"/>
      <c r="C22" s="98"/>
      <c r="D22" s="99">
        <f>SUBTOTAL(109,Data3[TOTAL])</f>
        <v>0</v>
      </c>
      <c r="E22" s="87"/>
    </row>
    <row r="23" spans="2:5" ht="30" customHeight="1" x14ac:dyDescent="0.25">
      <c r="B23" s="640" t="str">
        <f>"Make all checks payable to "&amp;Company_Name&amp;"."</f>
        <v>Make all checks payable to  .</v>
      </c>
      <c r="C23" s="640"/>
      <c r="D23" s="640"/>
      <c r="E23" s="640"/>
    </row>
    <row r="24" spans="2:5" ht="30" customHeight="1" x14ac:dyDescent="0.25">
      <c r="B24" s="641" t="s">
        <v>125</v>
      </c>
      <c r="C24" s="641"/>
      <c r="D24" s="641"/>
      <c r="E24" s="641"/>
    </row>
  </sheetData>
  <mergeCells count="6">
    <mergeCell ref="B24:E24"/>
    <mergeCell ref="D1:E1"/>
    <mergeCell ref="D8:E8"/>
    <mergeCell ref="B14:C14"/>
    <mergeCell ref="B15:C15"/>
    <mergeCell ref="B23:E23"/>
  </mergeCells>
  <dataValidations count="34">
    <dataValidation allowBlank="1" showInputMessage="1" showErrorMessage="1" prompt="Create an Invoice with Finance Charge in this worksheet. Enter customer and shipping details, descriptions, and amounts. Total due is automatically calculated" sqref="A1" xr:uid="{91C40411-7B0D-41A1-8263-36755A702756}"/>
    <dataValidation allowBlank="1" showInputMessage="1" showErrorMessage="1" prompt="Add company Logo in this cell and enter invoicing Company Name in cell below" sqref="B1" xr:uid="{1D527C0C-FE64-49CF-9526-407CD94D1ED9}"/>
    <dataValidation allowBlank="1" showInputMessage="1" showErrorMessage="1" prompt="Enter Company Slogan in this cell" sqref="C1" xr:uid="{AAC499E6-2BD3-41D7-9A57-B3CAF09093C5}"/>
    <dataValidation allowBlank="1" showInputMessage="1" showErrorMessage="1" prompt="Title of this worksheet is in this cell. Enter Invoice details in cells D3 through E5" sqref="D1:E1" xr:uid="{278D2C45-0DE6-48AE-8EB3-277711FA3974}"/>
    <dataValidation allowBlank="1" showInputMessage="1" showErrorMessage="1" prompt="Enter invoice Company Name, Street Address, City, State, Zip Code, Phone &amp; Fax numbers, and email address in cells below" sqref="B2:B3" xr:uid="{F4930ADF-9810-4C74-849D-DE956A7899A3}"/>
    <dataValidation allowBlank="1" showInputMessage="1" showErrorMessage="1" prompt="Enter invoicing company Street Address in this cell" sqref="B4" xr:uid="{A494307B-CB21-43E2-BD01-AD171ADF0508}"/>
    <dataValidation allowBlank="1" showInputMessage="1" showErrorMessage="1" prompt="Enter invoicing company City, State, and Zip Code in this cell" sqref="B5" xr:uid="{B61DA8CB-6E11-409C-A68A-CB46427169B4}"/>
    <dataValidation allowBlank="1" showInputMessage="1" showErrorMessage="1" prompt="Enter invoicing company Phone and Fax numbers in this cell" sqref="B6" xr:uid="{72A902F5-2FEA-40EB-8A06-43C23895893D}"/>
    <dataValidation allowBlank="1" showInputMessage="1" showErrorMessage="1" prompt="Enter invoicing company email address in this cell" sqref="B7" xr:uid="{3A39E315-2E8D-4B1A-86AB-084D4E850166}"/>
    <dataValidation allowBlank="1" showInputMessage="1" showErrorMessage="1" prompt="Enter customer Name, Company Name, Street Address and Phone number in cells below and shipping details in cells E8 through E12" sqref="B8" xr:uid="{D449EF2E-3172-4FE3-869E-4FE22D1F1672}"/>
    <dataValidation allowBlank="1" showInputMessage="1" showErrorMessage="1" prompt="Enter shipping information in cells below" sqref="D8:E8" xr:uid="{D77E6976-E976-4C5D-B76A-5F20B9C23751}"/>
    <dataValidation allowBlank="1" showInputMessage="1" showErrorMessage="1" prompt="Enter customer Name in this cell" sqref="B9" xr:uid="{0AB28151-8F54-40E9-8F61-8E97B96FFDB9}"/>
    <dataValidation allowBlank="1" showInputMessage="1" showErrorMessage="1" prompt="Enter customer Company Name in this cell" sqref="B10" xr:uid="{1D8CEA95-2094-4765-A122-FF2E8FD7A41C}"/>
    <dataValidation allowBlank="1" showInputMessage="1" showErrorMessage="1" prompt="Enter customer Street Address in this cell" sqref="B11" xr:uid="{35086003-B3AD-4851-BF8C-CE7D1F699891}"/>
    <dataValidation allowBlank="1" showInputMessage="1" showErrorMessage="1" prompt="Enter customer City, State, and Zip Code in this cell" sqref="B12" xr:uid="{3832E48F-9528-4808-8808-5CE85199B784}"/>
    <dataValidation allowBlank="1" showInputMessage="1" showErrorMessage="1" prompt="Enter customer Phone number in this cell" sqref="B13" xr:uid="{2A21E9D9-8A03-493A-B009-7158CE2FDE1D}"/>
    <dataValidation allowBlank="1" showInputMessage="1" showErrorMessage="1" prompt="Enter shipping Phone number in this cell" sqref="E13" xr:uid="{E60F0802-FAF2-4710-B0A8-1A2CE37B18AD}"/>
    <dataValidation allowBlank="1" showInputMessage="1" showErrorMessage="1" prompt="Enter shipping City, State, and Zip Code in this cell" sqref="E12" xr:uid="{78760DBE-7A52-4565-B27F-6BECD1C9790F}"/>
    <dataValidation allowBlank="1" showInputMessage="1" showErrorMessage="1" prompt="Enter shipping Street Address in this cell" sqref="E11" xr:uid="{B111180E-4436-4451-AB6F-B86CF3BFAF33}"/>
    <dataValidation allowBlank="1" showInputMessage="1" showErrorMessage="1" prompt="Enter shipping Company Name in this cell" sqref="E10" xr:uid="{A23027F9-F15D-4FF7-AEAF-3FF9BB136111}"/>
    <dataValidation allowBlank="1" showInputMessage="1" showErrorMessage="1" prompt="Enter shipping Name in this cell" sqref="E9" xr:uid="{3E6B467A-3A6F-483F-82EE-C5747FA87440}"/>
    <dataValidation allowBlank="1" showInputMessage="1" showErrorMessage="1" prompt="Enter Job or project title in cell below" sqref="B14:C14" xr:uid="{025CE976-E6C5-49D7-A6A7-C2877D8F5413}"/>
    <dataValidation allowBlank="1" showInputMessage="1" showErrorMessage="1" prompt="Enter Payment Terms in cell below" sqref="D14:E14" xr:uid="{257A1ED6-018F-4DD3-AD06-A483329870B1}"/>
    <dataValidation allowBlank="1" showInputMessage="1" showErrorMessage="1" prompt="Enter Job or project title in this cell. Enter Payment Terms in cell at right" sqref="B15" xr:uid="{B09FE2BF-8FA8-4105-B34E-84A910A33B4E}"/>
    <dataValidation allowBlank="1" showInputMessage="1" showErrorMessage="1" prompt="Enter invoice Description in this column under this heading. Use heading filters to find specific entries" sqref="B16" xr:uid="{1E5FBFBC-584B-4A73-B75B-CFCE8A06DBA1}"/>
    <dataValidation allowBlank="1" showInputMessage="1" showErrorMessage="1" prompt="Enter Quantity in this column under this heading" sqref="C16" xr:uid="{EC3EE14E-663C-4F39-9983-6ED35993F467}"/>
    <dataValidation allowBlank="1" showInputMessage="1" showErrorMessage="1" prompt="Total amount is automatically calculated in this column under this heading. The last cell of the table contains the Total Due amount" sqref="D16" xr:uid="{80AFA639-CAFC-4032-AFC8-FEB8B1BC799C}"/>
    <dataValidation allowBlank="1" showInputMessage="1" showErrorMessage="1" prompt="Company name is automatically appended in this cell" sqref="B23:E23" xr:uid="{CF6F9A4E-4396-4726-9954-14CB2617B378}"/>
    <dataValidation allowBlank="1" showInputMessage="1" showErrorMessage="1" prompt="Enter Invoice Number in cell at right" sqref="D4" xr:uid="{E6B8D24A-9ED5-4F49-95F1-314D387285C0}"/>
    <dataValidation allowBlank="1" showInputMessage="1" showErrorMessage="1" prompt="Enter Invoice Number in this cell" sqref="E4" xr:uid="{82F66182-4FF5-4AB8-803F-7A223C3DE8B7}"/>
    <dataValidation allowBlank="1" showInputMessage="1" showErrorMessage="1" prompt="Enter invoice Date in cell at right" sqref="D5" xr:uid="{0845FBD8-7FD4-45AB-91AB-D890E7EF2791}"/>
    <dataValidation allowBlank="1" showInputMessage="1" showErrorMessage="1" prompt="Enter invoice Date in this cell" sqref="E5" xr:uid="{F2DD39E7-6416-42F5-A0B0-7D7386957167}"/>
    <dataValidation allowBlank="1" showInputMessage="1" showErrorMessage="1" prompt="Enter Customer ID in cell at right" sqref="D6" xr:uid="{00CBEF7E-7DF5-45C8-B814-330A7351E7BF}"/>
    <dataValidation allowBlank="1" showInputMessage="1" showErrorMessage="1" prompt="Enter Customer ID in this cell" sqref="E6" xr:uid="{72004D39-83DD-4BF6-8117-F2ECF8996393}"/>
  </dataValidations>
  <printOptions horizontalCentered="1"/>
  <pageMargins left="0.4" right="0.4" top="0.4" bottom="0.4" header="0.25" footer="0.25"/>
  <pageSetup scale="69" fitToHeight="0" orientation="portrait" r:id="rId1"/>
  <headerFooter differentFirst="1">
    <oddFooter>Page &amp;P of &amp;N</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2:A6"/>
  <sheetViews>
    <sheetView workbookViewId="0">
      <selection activeCell="C2" sqref="C2"/>
    </sheetView>
  </sheetViews>
  <sheetFormatPr defaultRowHeight="12.75" x14ac:dyDescent="0.2"/>
  <cols>
    <col min="1" max="1" width="30.140625" bestFit="1" customWidth="1"/>
  </cols>
  <sheetData>
    <row r="2" spans="1:1" x14ac:dyDescent="0.2">
      <c r="A2" s="106" t="s">
        <v>134</v>
      </c>
    </row>
    <row r="3" spans="1:1" x14ac:dyDescent="0.2">
      <c r="A3" s="106" t="s">
        <v>131</v>
      </c>
    </row>
    <row r="4" spans="1:1" x14ac:dyDescent="0.2">
      <c r="A4" s="106" t="s">
        <v>132</v>
      </c>
    </row>
    <row r="5" spans="1:1" x14ac:dyDescent="0.2">
      <c r="A5" s="106" t="s">
        <v>133</v>
      </c>
    </row>
    <row r="6" spans="1:1" x14ac:dyDescent="0.2">
      <c r="A6" s="106"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50</vt:i4>
      </vt:variant>
    </vt:vector>
  </HeadingPairs>
  <TitlesOfParts>
    <vt:vector size="68" baseType="lpstr">
      <vt:lpstr>SOP</vt:lpstr>
      <vt:lpstr>FILL OUT FIRST - TOC</vt:lpstr>
      <vt:lpstr>LEMA Eligibilty</vt:lpstr>
      <vt:lpstr>COST SUMMARY ROLL-UP</vt:lpstr>
      <vt:lpstr>FRINGE BENEFITS</vt:lpstr>
      <vt:lpstr>LABOR</vt:lpstr>
      <vt:lpstr>LEMA EQUIPMENT</vt:lpstr>
      <vt:lpstr>RA EQUIPMENT</vt:lpstr>
      <vt:lpstr>FEMA EQUIPMENT RATES</vt:lpstr>
      <vt:lpstr>LEMA MATERIALS</vt:lpstr>
      <vt:lpstr>RA MATERIALS</vt:lpstr>
      <vt:lpstr>LEMA RENTAL EQUIPMENT</vt:lpstr>
      <vt:lpstr>RA RENTAL EQUIPMENT</vt:lpstr>
      <vt:lpstr>LEMA CONTRACTS</vt:lpstr>
      <vt:lpstr>RA CONTRCTS</vt:lpstr>
      <vt:lpstr>LEMA INVOICE</vt:lpstr>
      <vt:lpstr>RA INVOICE</vt:lpstr>
      <vt:lpstr>List Selections</vt:lpstr>
      <vt:lpstr>'RA CONTRCTS'!ColumnTitle1</vt:lpstr>
      <vt:lpstr>'RA EQUIPMENT'!ColumnTitle1</vt:lpstr>
      <vt:lpstr>'RA INVOICE'!ColumnTitle1</vt:lpstr>
      <vt:lpstr>'RA MATERIALS'!ColumnTitle1</vt:lpstr>
      <vt:lpstr>'RA RENTAL EQUIPMENT'!ColumnTitle1</vt:lpstr>
      <vt:lpstr>ColumnTitle1</vt:lpstr>
      <vt:lpstr>'RA INVOICE'!ColumnTitleRegion1..B12.1</vt:lpstr>
      <vt:lpstr>ColumnTitleRegion1..B12.1</vt:lpstr>
      <vt:lpstr>'RA INVOICE'!ColumnTitleRegion2..E12.1</vt:lpstr>
      <vt:lpstr>ColumnTitleRegion2..E12.1</vt:lpstr>
      <vt:lpstr>'RA INVOICE'!ColumnTitleRegion3..D14</vt:lpstr>
      <vt:lpstr>ColumnTitleRegion3..D14</vt:lpstr>
      <vt:lpstr>'RA INVOICE'!Company_Name</vt:lpstr>
      <vt:lpstr>Company_Name</vt:lpstr>
      <vt:lpstr>'FEMA EQUIPMENT RATES'!FEMACC</vt:lpstr>
      <vt:lpstr>'FEMA EQUIPMENT RATES'!FEMACCR</vt:lpstr>
      <vt:lpstr>'FEMA EQUIPMENT RATES'!FEMACCU</vt:lpstr>
      <vt:lpstr>'FEMA EQUIPMENT RATES'!FEMAEC</vt:lpstr>
      <vt:lpstr>'FEMA EQUIPMENT RATES'!FEMAECODE</vt:lpstr>
      <vt:lpstr>'FEMA EQUIPMENT RATES'!FEMAEHP</vt:lpstr>
      <vt:lpstr>'FEMA EQUIPMENT RATES'!FEMAEN</vt:lpstr>
      <vt:lpstr>'FEMA EQUIPMENT RATES'!FEMAER</vt:lpstr>
      <vt:lpstr>'FEMA EQUIPMENT RATES'!FEMAES</vt:lpstr>
      <vt:lpstr>'COST SUMMARY ROLL-UP'!Print_Area</vt:lpstr>
      <vt:lpstr>'FEMA EQUIPMENT RATES'!Print_Area</vt:lpstr>
      <vt:lpstr>'FILL OUT FIRST - TOC'!Print_Area</vt:lpstr>
      <vt:lpstr>'FRINGE BENEFITS'!Print_Area</vt:lpstr>
      <vt:lpstr>LABOR!Print_Area</vt:lpstr>
      <vt:lpstr>'LEMA CONTRACTS'!Print_Area</vt:lpstr>
      <vt:lpstr>'LEMA EQUIPMENT'!Print_Area</vt:lpstr>
      <vt:lpstr>'LEMA MATERIALS'!Print_Area</vt:lpstr>
      <vt:lpstr>'LEMA RENTAL EQUIPMENT'!Print_Area</vt:lpstr>
      <vt:lpstr>'RA CONTRCTS'!Print_Area</vt:lpstr>
      <vt:lpstr>'RA EQUIPMENT'!Print_Area</vt:lpstr>
      <vt:lpstr>'RA MATERIALS'!Print_Area</vt:lpstr>
      <vt:lpstr>'RA RENTAL EQUIPMENT'!Print_Area</vt:lpstr>
      <vt:lpstr>'FEMA EQUIPMENT RATES'!Print_Titles</vt:lpstr>
      <vt:lpstr>LABOR!Print_Titles</vt:lpstr>
      <vt:lpstr>'LEMA CONTRACTS'!Print_Titles</vt:lpstr>
      <vt:lpstr>'LEMA EQUIPMENT'!Print_Titles</vt:lpstr>
      <vt:lpstr>'LEMA INVOICE'!Print_Titles</vt:lpstr>
      <vt:lpstr>'LEMA MATERIALS'!Print_Titles</vt:lpstr>
      <vt:lpstr>'LEMA RENTAL EQUIPMENT'!Print_Titles</vt:lpstr>
      <vt:lpstr>'RA CONTRCTS'!Print_Titles</vt:lpstr>
      <vt:lpstr>'RA EQUIPMENT'!Print_Titles</vt:lpstr>
      <vt:lpstr>'RA INVOICE'!Print_Titles</vt:lpstr>
      <vt:lpstr>'RA MATERIALS'!Print_Titles</vt:lpstr>
      <vt:lpstr>'RA RENTAL EQUIPMENT'!Print_Titles</vt:lpstr>
      <vt:lpstr>'RA INVOICE'!RowTitleRegion1..E5</vt:lpstr>
      <vt:lpstr>RowTitleRegion1..E5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PW TEMPLATE</dc:title>
  <dc:creator>Briana Schuette</dc:creator>
  <dc:description>Updated January 2010</dc:description>
  <cp:lastModifiedBy>Renowden, Taryn@CalOES</cp:lastModifiedBy>
  <cp:lastPrinted>2023-01-23T17:53:33Z</cp:lastPrinted>
  <dcterms:created xsi:type="dcterms:W3CDTF">2002-04-15T16:51:11Z</dcterms:created>
  <dcterms:modified xsi:type="dcterms:W3CDTF">2023-04-17T20:45:30Z</dcterms:modified>
</cp:coreProperties>
</file>